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25E5833C-534A-428A-AD25-1C63D04048C9}" xr6:coauthVersionLast="47" xr6:coauthVersionMax="47" xr10:uidLastSave="{00000000-0000-0000-0000-000000000000}"/>
  <bookViews>
    <workbookView xWindow="20370" yWindow="-120" windowWidth="29040" windowHeight="15720" xr2:uid="{BAABB2ED-DD63-4D11-B45B-E8C0722CC8B7}"/>
  </bookViews>
  <sheets>
    <sheet name="Ajuste 2026" sheetId="2" r:id="rId1"/>
  </sheets>
  <definedNames>
    <definedName name="_xlnm._FilterDatabase" localSheetId="0" hidden="1">'Ajuste 2026'!$A$1:$AV$39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" i="2" l="1"/>
  <c r="Y3" i="2"/>
  <c r="Z3" i="2"/>
  <c r="AA3" i="2"/>
  <c r="X4" i="2"/>
  <c r="AS4" i="2" s="1"/>
  <c r="Y4" i="2"/>
  <c r="AT4" i="2" s="1"/>
  <c r="Z4" i="2"/>
  <c r="AU4" i="2" s="1"/>
  <c r="AA4" i="2"/>
  <c r="AV4" i="2" s="1"/>
  <c r="X5" i="2"/>
  <c r="Y5" i="2"/>
  <c r="Z5" i="2"/>
  <c r="AA5" i="2"/>
  <c r="X6" i="2"/>
  <c r="Y6" i="2"/>
  <c r="Z6" i="2"/>
  <c r="AA6" i="2"/>
  <c r="X7" i="2"/>
  <c r="AS7" i="2" s="1"/>
  <c r="Y7" i="2"/>
  <c r="AT7" i="2" s="1"/>
  <c r="Z7" i="2"/>
  <c r="AU7" i="2" s="1"/>
  <c r="AA7" i="2"/>
  <c r="AV7" i="2" s="1"/>
  <c r="X8" i="2"/>
  <c r="AS8" i="2" s="1"/>
  <c r="Y8" i="2"/>
  <c r="AT8" i="2" s="1"/>
  <c r="Z8" i="2"/>
  <c r="AU8" i="2" s="1"/>
  <c r="AA8" i="2"/>
  <c r="AV8" i="2" s="1"/>
  <c r="X9" i="2"/>
  <c r="AS9" i="2" s="1"/>
  <c r="Y9" i="2"/>
  <c r="AT9" i="2" s="1"/>
  <c r="Z9" i="2"/>
  <c r="AU9" i="2" s="1"/>
  <c r="AA9" i="2"/>
  <c r="AV9" i="2" s="1"/>
  <c r="X10" i="2"/>
  <c r="AS10" i="2" s="1"/>
  <c r="Y10" i="2"/>
  <c r="AT10" i="2" s="1"/>
  <c r="Z10" i="2"/>
  <c r="AU10" i="2" s="1"/>
  <c r="AA10" i="2"/>
  <c r="AV10" i="2" s="1"/>
  <c r="X11" i="2"/>
  <c r="AS11" i="2" s="1"/>
  <c r="Y11" i="2"/>
  <c r="AT11" i="2" s="1"/>
  <c r="Z11" i="2"/>
  <c r="AU11" i="2" s="1"/>
  <c r="AA11" i="2"/>
  <c r="AV11" i="2" s="1"/>
  <c r="X12" i="2"/>
  <c r="AS12" i="2" s="1"/>
  <c r="Y12" i="2"/>
  <c r="AT12" i="2" s="1"/>
  <c r="Z12" i="2"/>
  <c r="AU12" i="2" s="1"/>
  <c r="AA12" i="2"/>
  <c r="AV12" i="2" s="1"/>
  <c r="X13" i="2"/>
  <c r="Y13" i="2"/>
  <c r="Z13" i="2"/>
  <c r="AA13" i="2"/>
  <c r="X14" i="2"/>
  <c r="AS14" i="2" s="1"/>
  <c r="Y14" i="2"/>
  <c r="AT14" i="2" s="1"/>
  <c r="Z14" i="2"/>
  <c r="AU14" i="2" s="1"/>
  <c r="AA14" i="2"/>
  <c r="AV14" i="2" s="1"/>
  <c r="X15" i="2"/>
  <c r="AS15" i="2" s="1"/>
  <c r="Y15" i="2"/>
  <c r="AT15" i="2" s="1"/>
  <c r="Z15" i="2"/>
  <c r="AU15" i="2" s="1"/>
  <c r="AA15" i="2"/>
  <c r="AV15" i="2" s="1"/>
  <c r="X16" i="2"/>
  <c r="Y16" i="2"/>
  <c r="Z16" i="2"/>
  <c r="AA16" i="2"/>
  <c r="X17" i="2"/>
  <c r="AS17" i="2" s="1"/>
  <c r="Y17" i="2"/>
  <c r="AT17" i="2" s="1"/>
  <c r="Z17" i="2"/>
  <c r="AU17" i="2" s="1"/>
  <c r="AA17" i="2"/>
  <c r="AV17" i="2" s="1"/>
  <c r="X18" i="2"/>
  <c r="AS18" i="2" s="1"/>
  <c r="Y18" i="2"/>
  <c r="AT18" i="2" s="1"/>
  <c r="Z18" i="2"/>
  <c r="AU18" i="2" s="1"/>
  <c r="AA18" i="2"/>
  <c r="AV18" i="2" s="1"/>
  <c r="X19" i="2"/>
  <c r="AS19" i="2" s="1"/>
  <c r="Y19" i="2"/>
  <c r="AT19" i="2" s="1"/>
  <c r="Z19" i="2"/>
  <c r="AU19" i="2" s="1"/>
  <c r="AA19" i="2"/>
  <c r="AV19" i="2" s="1"/>
  <c r="X20" i="2"/>
  <c r="AS20" i="2" s="1"/>
  <c r="Y20" i="2"/>
  <c r="AT20" i="2" s="1"/>
  <c r="Z20" i="2"/>
  <c r="AU20" i="2" s="1"/>
  <c r="AA20" i="2"/>
  <c r="AV20" i="2" s="1"/>
  <c r="X21" i="2"/>
  <c r="AS21" i="2" s="1"/>
  <c r="Y21" i="2"/>
  <c r="AT21" i="2" s="1"/>
  <c r="Z21" i="2"/>
  <c r="AU21" i="2" s="1"/>
  <c r="AA21" i="2"/>
  <c r="AV21" i="2" s="1"/>
  <c r="X22" i="2"/>
  <c r="AS22" i="2" s="1"/>
  <c r="Y22" i="2"/>
  <c r="AT22" i="2" s="1"/>
  <c r="Z22" i="2"/>
  <c r="AU22" i="2" s="1"/>
  <c r="AA22" i="2"/>
  <c r="AV22" i="2" s="1"/>
  <c r="X23" i="2"/>
  <c r="AS23" i="2" s="1"/>
  <c r="Y23" i="2"/>
  <c r="AT23" i="2" s="1"/>
  <c r="Z23" i="2"/>
  <c r="AU23" i="2" s="1"/>
  <c r="AA23" i="2"/>
  <c r="AV23" i="2" s="1"/>
  <c r="X24" i="2"/>
  <c r="AS24" i="2" s="1"/>
  <c r="Y24" i="2"/>
  <c r="AT24" i="2" s="1"/>
  <c r="Z24" i="2"/>
  <c r="AU24" i="2" s="1"/>
  <c r="AA24" i="2"/>
  <c r="AV24" i="2" s="1"/>
  <c r="X25" i="2"/>
  <c r="AS25" i="2" s="1"/>
  <c r="Y25" i="2"/>
  <c r="AT25" i="2" s="1"/>
  <c r="Z25" i="2"/>
  <c r="AU25" i="2" s="1"/>
  <c r="AA25" i="2"/>
  <c r="AV25" i="2" s="1"/>
  <c r="X26" i="2"/>
  <c r="AS26" i="2" s="1"/>
  <c r="Y26" i="2"/>
  <c r="AT26" i="2" s="1"/>
  <c r="Z26" i="2"/>
  <c r="AU26" i="2" s="1"/>
  <c r="AA26" i="2"/>
  <c r="AV26" i="2" s="1"/>
  <c r="X27" i="2"/>
  <c r="AS27" i="2" s="1"/>
  <c r="Y27" i="2"/>
  <c r="AT27" i="2" s="1"/>
  <c r="Z27" i="2"/>
  <c r="AU27" i="2" s="1"/>
  <c r="AA27" i="2"/>
  <c r="AV27" i="2" s="1"/>
  <c r="X28" i="2"/>
  <c r="AS28" i="2" s="1"/>
  <c r="Y28" i="2"/>
  <c r="AT28" i="2" s="1"/>
  <c r="Z28" i="2"/>
  <c r="AU28" i="2" s="1"/>
  <c r="AA28" i="2"/>
  <c r="AV28" i="2" s="1"/>
  <c r="X29" i="2"/>
  <c r="AS29" i="2" s="1"/>
  <c r="Y29" i="2"/>
  <c r="AT29" i="2" s="1"/>
  <c r="Z29" i="2"/>
  <c r="AU29" i="2" s="1"/>
  <c r="AA29" i="2"/>
  <c r="AV29" i="2" s="1"/>
  <c r="X30" i="2"/>
  <c r="AS30" i="2" s="1"/>
  <c r="Y30" i="2"/>
  <c r="AT30" i="2" s="1"/>
  <c r="Z30" i="2"/>
  <c r="AU30" i="2" s="1"/>
  <c r="AA30" i="2"/>
  <c r="AV30" i="2" s="1"/>
  <c r="X31" i="2"/>
  <c r="AS31" i="2" s="1"/>
  <c r="Y31" i="2"/>
  <c r="AT31" i="2" s="1"/>
  <c r="Z31" i="2"/>
  <c r="AU31" i="2" s="1"/>
  <c r="AA31" i="2"/>
  <c r="AV31" i="2" s="1"/>
  <c r="X32" i="2"/>
  <c r="AS32" i="2" s="1"/>
  <c r="Y32" i="2"/>
  <c r="AT32" i="2" s="1"/>
  <c r="Z32" i="2"/>
  <c r="AU32" i="2" s="1"/>
  <c r="AA32" i="2"/>
  <c r="AV32" i="2" s="1"/>
  <c r="X33" i="2"/>
  <c r="AS33" i="2" s="1"/>
  <c r="Y33" i="2"/>
  <c r="AT33" i="2" s="1"/>
  <c r="Z33" i="2"/>
  <c r="AU33" i="2" s="1"/>
  <c r="AA33" i="2"/>
  <c r="AV33" i="2" s="1"/>
  <c r="X34" i="2"/>
  <c r="AS34" i="2" s="1"/>
  <c r="Y34" i="2"/>
  <c r="AT34" i="2" s="1"/>
  <c r="Z34" i="2"/>
  <c r="AU34" i="2" s="1"/>
  <c r="AA34" i="2"/>
  <c r="AV34" i="2" s="1"/>
  <c r="X35" i="2"/>
  <c r="AS35" i="2" s="1"/>
  <c r="Y35" i="2"/>
  <c r="AT35" i="2" s="1"/>
  <c r="Z35" i="2"/>
  <c r="AU35" i="2" s="1"/>
  <c r="AA35" i="2"/>
  <c r="AV35" i="2" s="1"/>
  <c r="X36" i="2"/>
  <c r="Y36" i="2"/>
  <c r="Z36" i="2"/>
  <c r="AA36" i="2"/>
  <c r="X37" i="2"/>
  <c r="AS37" i="2" s="1"/>
  <c r="Y37" i="2"/>
  <c r="AT37" i="2" s="1"/>
  <c r="Z37" i="2"/>
  <c r="AU37" i="2" s="1"/>
  <c r="AA37" i="2"/>
  <c r="AV37" i="2" s="1"/>
  <c r="X38" i="2"/>
  <c r="Y38" i="2"/>
  <c r="Z38" i="2"/>
  <c r="AA38" i="2"/>
  <c r="X39" i="2"/>
  <c r="AS39" i="2" s="1"/>
  <c r="Y39" i="2"/>
  <c r="AT39" i="2" s="1"/>
  <c r="Z39" i="2"/>
  <c r="AU39" i="2" s="1"/>
  <c r="AA39" i="2"/>
  <c r="AV39" i="2" s="1"/>
  <c r="AA2" i="2"/>
  <c r="Z2" i="2"/>
  <c r="Y2" i="2"/>
  <c r="X2" i="2"/>
  <c r="R3" i="2"/>
  <c r="R4" i="2"/>
  <c r="AM4" i="2" s="1"/>
  <c r="R5" i="2"/>
  <c r="R6" i="2"/>
  <c r="R7" i="2"/>
  <c r="AM7" i="2" s="1"/>
  <c r="R8" i="2"/>
  <c r="AM8" i="2" s="1"/>
  <c r="R9" i="2"/>
  <c r="AM9" i="2" s="1"/>
  <c r="R10" i="2"/>
  <c r="AM10" i="2" s="1"/>
  <c r="R11" i="2"/>
  <c r="AM11" i="2" s="1"/>
  <c r="R12" i="2"/>
  <c r="AM12" i="2" s="1"/>
  <c r="R13" i="2"/>
  <c r="R14" i="2"/>
  <c r="AM14" i="2" s="1"/>
  <c r="R15" i="2"/>
  <c r="AM15" i="2" s="1"/>
  <c r="R16" i="2"/>
  <c r="R17" i="2"/>
  <c r="AM17" i="2" s="1"/>
  <c r="R18" i="2"/>
  <c r="AM18" i="2" s="1"/>
  <c r="R19" i="2"/>
  <c r="AM19" i="2" s="1"/>
  <c r="R20" i="2"/>
  <c r="AM20" i="2" s="1"/>
  <c r="R21" i="2"/>
  <c r="AM21" i="2" s="1"/>
  <c r="R22" i="2"/>
  <c r="AM22" i="2" s="1"/>
  <c r="R23" i="2"/>
  <c r="AM23" i="2" s="1"/>
  <c r="R24" i="2"/>
  <c r="AM24" i="2" s="1"/>
  <c r="R25" i="2"/>
  <c r="AM25" i="2" s="1"/>
  <c r="R26" i="2"/>
  <c r="AM26" i="2" s="1"/>
  <c r="R27" i="2"/>
  <c r="AM27" i="2" s="1"/>
  <c r="R28" i="2"/>
  <c r="AM28" i="2" s="1"/>
  <c r="R29" i="2"/>
  <c r="AM29" i="2" s="1"/>
  <c r="R30" i="2"/>
  <c r="AM30" i="2" s="1"/>
  <c r="R31" i="2"/>
  <c r="AM31" i="2" s="1"/>
  <c r="R32" i="2"/>
  <c r="AM32" i="2" s="1"/>
  <c r="R33" i="2"/>
  <c r="AM33" i="2" s="1"/>
  <c r="R34" i="2"/>
  <c r="AM34" i="2" s="1"/>
  <c r="R35" i="2"/>
  <c r="AM35" i="2" s="1"/>
  <c r="R36" i="2"/>
  <c r="R37" i="2"/>
  <c r="AM37" i="2" s="1"/>
  <c r="R38" i="2"/>
  <c r="R2" i="2"/>
  <c r="G39" i="2"/>
  <c r="F39" i="2"/>
  <c r="R39" i="2" s="1"/>
  <c r="AM39" i="2" s="1"/>
  <c r="AB39" i="2" l="1"/>
  <c r="L39" i="2"/>
  <c r="AG39" i="2" s="1"/>
  <c r="J39" i="2"/>
  <c r="AE39" i="2" s="1"/>
  <c r="Q39" i="2"/>
  <c r="AL39" i="2" s="1"/>
  <c r="P39" i="2"/>
  <c r="AK39" i="2" s="1"/>
  <c r="O39" i="2"/>
  <c r="AJ39" i="2" s="1"/>
  <c r="N39" i="2"/>
  <c r="AI39" i="2" s="1"/>
  <c r="M39" i="2"/>
  <c r="AH39" i="2" s="1"/>
  <c r="K39" i="2"/>
  <c r="AF39" i="2" s="1"/>
  <c r="H39" i="2"/>
  <c r="AC39" i="2" s="1"/>
  <c r="I39" i="2"/>
  <c r="AD39" i="2" s="1"/>
  <c r="W39" i="2"/>
  <c r="AR39" i="2" s="1"/>
  <c r="V39" i="2"/>
  <c r="AQ39" i="2" s="1"/>
  <c r="U39" i="2"/>
  <c r="AP39" i="2" s="1"/>
  <c r="T39" i="2"/>
  <c r="AO39" i="2" s="1"/>
  <c r="S39" i="2"/>
  <c r="AN39" i="2" s="1"/>
</calcChain>
</file>

<file path=xl/sharedStrings.xml><?xml version="1.0" encoding="utf-8"?>
<sst xmlns="http://schemas.openxmlformats.org/spreadsheetml/2006/main" count="238" uniqueCount="141">
  <si>
    <t>EAN</t>
  </si>
  <si>
    <t>Medicamento</t>
  </si>
  <si>
    <t>Classe Terapêutica</t>
  </si>
  <si>
    <t>IHH 2026</t>
  </si>
  <si>
    <t>Lista PIS/Cofins</t>
  </si>
  <si>
    <t>PF Sem Tributos</t>
  </si>
  <si>
    <t>PF 0%</t>
  </si>
  <si>
    <t>PF 12%</t>
  </si>
  <si>
    <t>PF 17%</t>
  </si>
  <si>
    <t>PF 18%</t>
  </si>
  <si>
    <t>PF 19%</t>
  </si>
  <si>
    <t>PF 19,5%</t>
  </si>
  <si>
    <t>PF 20%</t>
  </si>
  <si>
    <t>PF 20,5%</t>
  </si>
  <si>
    <t>PF 22%</t>
  </si>
  <si>
    <t>PF 22,5%</t>
  </si>
  <si>
    <t>PF 23%</t>
  </si>
  <si>
    <t>PF 17% ALC</t>
  </si>
  <si>
    <t>PF 18% ALC</t>
  </si>
  <si>
    <t>PF 19% ALC</t>
  </si>
  <si>
    <t>PF 19,5% ALC</t>
  </si>
  <si>
    <t>PF 20% ALC</t>
  </si>
  <si>
    <t>PMC 0%</t>
  </si>
  <si>
    <t>PMC 12%</t>
  </si>
  <si>
    <t>PMC 17%</t>
  </si>
  <si>
    <t>PMC 18%</t>
  </si>
  <si>
    <t>PMC 19%</t>
  </si>
  <si>
    <t>PMC 19,5%</t>
  </si>
  <si>
    <t>PMC 20%</t>
  </si>
  <si>
    <t>PMC 20,5%</t>
  </si>
  <si>
    <t>PMC 22%</t>
  </si>
  <si>
    <t>PMC 22,5%</t>
  </si>
  <si>
    <t xml:space="preserve">PMC 23% </t>
  </si>
  <si>
    <t>PMC 17% ALC</t>
  </si>
  <si>
    <t>PMC 18% ALC</t>
  </si>
  <si>
    <t>PMC 19% ALC</t>
  </si>
  <si>
    <t>PMC 19,5% ALC</t>
  </si>
  <si>
    <t>PMC 20% ALC</t>
  </si>
  <si>
    <t>AMBISOME - 50 MG PO LIOF SOL INF IV CT 10 FA VD TRANS X 20 ML + 10 FILTROS 5 MICRA</t>
  </si>
  <si>
    <t>J2A - AGENTES SISTÊMICOS PARA INFECÇÕES FÚNGICAS</t>
  </si>
  <si>
    <t>Nível 2</t>
  </si>
  <si>
    <t>Positiva</t>
  </si>
  <si>
    <t>VIDAZA - 100MG/200MG PO LIOF SUS INJ SC FA VD INC X 200MG</t>
  </si>
  <si>
    <t>L1B - AGENTES ANTINEOPLÁSICOS ANTIMETABÓLITOS</t>
  </si>
  <si>
    <t>Nível 1</t>
  </si>
  <si>
    <t>Negativa</t>
  </si>
  <si>
    <t>ZEVTERA - 500 MG PO LIOF SOL INFUS IV CT 10 FA VD TRANS</t>
  </si>
  <si>
    <t>J1D2 - CEFALOSPORINAS INJETÁVEIS</t>
  </si>
  <si>
    <t>ONICIT - 0,05 MG/ML SOL INJ CT FA VD TRANS X 1,5 ML</t>
  </si>
  <si>
    <t>A4A1 - ANTIEMÉTICOS E ANTINAUSEANTES, ANTAGONISTAS DA SEROTONINA</t>
  </si>
  <si>
    <t>ONICIT - 0,05 MG/ML SOL INJ CT FA VD TRANS X 5 ML</t>
  </si>
  <si>
    <t>AKYNZEO - 0,56 MG + 300 MG CAP DURA CT BL AL AL X 1</t>
  </si>
  <si>
    <t>A4A9 - OUTROS ANTIEMÉTICOS E ANTINAUSEANTES</t>
  </si>
  <si>
    <t>Nível 3</t>
  </si>
  <si>
    <t>EXELON - 1,5 MG CAP DURA CT BL AL PVC/PE/PVDC X 28</t>
  </si>
  <si>
    <t>N7D1 - PRODUTOS ANTIALZHEIMER, INIBIDORES DA COLINESTERASE</t>
  </si>
  <si>
    <t>EXELON - 3,0 MG CAP DURA CT BL AL PVC/PE/PVDC X 28</t>
  </si>
  <si>
    <t>EXELON - 4,5 MG CAP DURA CT BL AL PVC/PE/PVDC X 28</t>
  </si>
  <si>
    <t>EXELON - 6,0 MG CAP DURA CT BL AL PVC/PE/PVDC X 28</t>
  </si>
  <si>
    <t>EXELON - 2 MG/ML SOL OR CT FR VD AMB X 120 ML + SER DOS</t>
  </si>
  <si>
    <t>HALAVEN - 0,5 MG/ML SOL INJ CT FA VD TRANS X 2ML</t>
  </si>
  <si>
    <t>L1X9 - TODOS OS OUTROS ANTINEOPLÁSICOS</t>
  </si>
  <si>
    <t>LENVIMA - 10 MG CAP DURA CT BL AL AL X 30</t>
  </si>
  <si>
    <t>L1H9 - OUTROS ANTINEOPLÁSICOS INIBIDORES DA PROTEÍNA KINASE</t>
  </si>
  <si>
    <t>LENVIMA - 4 MG CAP DURA CT BL AL AL X 30</t>
  </si>
  <si>
    <t>ABRAXANE - 100 MG PO LIOF SUS INJ CT FA VD TRANS</t>
  </si>
  <si>
    <t>L1C2 - AGENTES ANTINEOPLÁSICOS TAXANOS</t>
  </si>
  <si>
    <t>PEMAZYRE - 4,5 MG COM CT BL AL PLAS PVC/PCTFE TRANS X 14</t>
  </si>
  <si>
    <t>PEMAZYRE - 9 MG COM CT BL AL PLAS PVC/PCTFE TRANS X 14</t>
  </si>
  <si>
    <t>PEMAZYRE - 13,5 MG COM CT BL AL PLAS PVC/PCTFE TRANS X 14</t>
  </si>
  <si>
    <t xml:space="preserve">FYCOMPA - 8 MG COM REV CT BL AL PLAS TRANS X 28 </t>
  </si>
  <si>
    <t>N3A - ANTIEPILÉPTICOS</t>
  </si>
  <si>
    <t xml:space="preserve">FYCOMPA - 6 MG COM REV CT BL AL PLAS TRANS X 28 </t>
  </si>
  <si>
    <t xml:space="preserve">FYCOMPA - 4 MG COM REV CT BL AL PLAS TRANS X 28 </t>
  </si>
  <si>
    <t xml:space="preserve">FYCOMPA - 2 MG COM REV CT BL AL PLAS TRANS X 28 </t>
  </si>
  <si>
    <t>EXELON - 9MG ADES CT SACHE X 7 (4,6MG / 24H)</t>
  </si>
  <si>
    <t>EXELON - 9MG ADES CT SACHE X 30 (4,6MG / 24H)</t>
  </si>
  <si>
    <t>EXELON - 18MG ADES CT SACHE X 7 (9,5MG / 24H) </t>
  </si>
  <si>
    <t>EXELON - 18MG ADES CT SACHE X 15 (9,5MG / 24H) </t>
  </si>
  <si>
    <t>EXELON - 18MG ADES CT SACHE X 30 (9,5MG / 24H)</t>
  </si>
  <si>
    <t>EXELON - 18MG ADES CT SACHE X 60 (9,5MG / 24H)</t>
  </si>
  <si>
    <t>EXELON - 27MG ADES CT SACHE X 7 (13,3MG / 24H) </t>
  </si>
  <si>
    <t>EXELON - 27MG ADES CT SACHE X 15 (13,3MG / 24H) </t>
  </si>
  <si>
    <t>EXELON - 27MG ADES CT SACHE X 30 (13,3MG / 24H)</t>
  </si>
  <si>
    <t>EXELON - 27MG ADES CT SACHE X 60 (13,3MG / 24H)</t>
  </si>
  <si>
    <t>INOVELON - 200 MG COM REV CT BL AL AL X 60</t>
  </si>
  <si>
    <t>INOVELON - 400 MG COM REV CT BL AL AL X 60</t>
  </si>
  <si>
    <t>CRESEMBA - 200 MG PÓ SOL INFUS IV CT FA VD TRANS X 1</t>
  </si>
  <si>
    <t>CRESEMBA - 100 MG CAP DURA CT BL AL AL X 14</t>
  </si>
  <si>
    <t>MINJUVI - 200 MG PO SOL INFUS IV CT FA VD TRANS</t>
  </si>
  <si>
    <t>356146045505</t>
  </si>
  <si>
    <t>7898054580028</t>
  </si>
  <si>
    <t>7898054580219</t>
  </si>
  <si>
    <t>7898054580639</t>
  </si>
  <si>
    <t>7898054580561</t>
  </si>
  <si>
    <t>7898054580462</t>
  </si>
  <si>
    <t>7898054580257</t>
  </si>
  <si>
    <t>7898054580264</t>
  </si>
  <si>
    <t>7898054580271</t>
  </si>
  <si>
    <t>7898054580288</t>
  </si>
  <si>
    <t>7898054580295</t>
  </si>
  <si>
    <t>7898054580103</t>
  </si>
  <si>
    <t>7898054580110</t>
  </si>
  <si>
    <t>7898054580127</t>
  </si>
  <si>
    <t>7898054580240</t>
  </si>
  <si>
    <t>7898054580479</t>
  </si>
  <si>
    <t>7898054580486</t>
  </si>
  <si>
    <t>7898054580493</t>
  </si>
  <si>
    <t>7898054580165</t>
  </si>
  <si>
    <t>7898054580158</t>
  </si>
  <si>
    <t>7898054580141</t>
  </si>
  <si>
    <t>7898054580134</t>
  </si>
  <si>
    <t>7898054580400</t>
  </si>
  <si>
    <t>7898054580301</t>
  </si>
  <si>
    <t>7898054580448</t>
  </si>
  <si>
    <t>7898054580394</t>
  </si>
  <si>
    <t>7898054580332</t>
  </si>
  <si>
    <t>7898054580615</t>
  </si>
  <si>
    <t>7898054580424</t>
  </si>
  <si>
    <t>7898054580387</t>
  </si>
  <si>
    <t>7898054580363</t>
  </si>
  <si>
    <t>7898054580622</t>
  </si>
  <si>
    <t>7898054580172</t>
  </si>
  <si>
    <t>7898054580189</t>
  </si>
  <si>
    <t>7898054580097</t>
  </si>
  <si>
    <t>7898054580080</t>
  </si>
  <si>
    <t>7898054580455</t>
  </si>
  <si>
    <t>'7898962482193</t>
  </si>
  <si>
    <t>Veklury</t>
  </si>
  <si>
    <t>J5B6 - ANTIVIRAIS PARA CORONAVÍRUS</t>
  </si>
  <si>
    <t>Nivel 3</t>
  </si>
  <si>
    <t>PF 12% ALC</t>
  </si>
  <si>
    <t>PF 20,5% ALC</t>
  </si>
  <si>
    <t>PF 22% ALC</t>
  </si>
  <si>
    <t>PF 22,5% ALC</t>
  </si>
  <si>
    <t>PF 23% ALC</t>
  </si>
  <si>
    <t>PMC 12% ALC</t>
  </si>
  <si>
    <t>PMC 20,5% ALC</t>
  </si>
  <si>
    <t>PMC 22% ALC</t>
  </si>
  <si>
    <t>PMC 22,5% ALC</t>
  </si>
  <si>
    <t>PMC 23% ALC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</si>
</sst>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0000_-;\-* #,##0.0000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">
    <xf numFmtId="0" fontId="0" fillId="0" borderId="0" xfId="0"/>
    <xf numFmtId="49" fontId="0" fillId="0" borderId="0" xfId="0" quotePrefix="1" applyNumberFormat="1"/>
    <xf numFmtId="43" fontId="0" fillId="0" borderId="0" xfId="1" applyFont="1"/>
    <xf numFmtId="0" fontId="2" fillId="2" borderId="0" xfId="0" applyFont="1" applyFill="1" applyAlignment="1">
      <alignment horizontal="center"/>
    </xf>
    <xf numFmtId="43" fontId="0" fillId="0" borderId="0" xfId="0" applyNumberFormat="1"/>
    <xf numFmtId="164" fontId="0" fillId="0" borderId="0" xfId="1" applyNumberFormat="1" applyFont="1"/>
  </cellXfs>
  <cellStyles count="4">
    <cellStyle name="Normal" xfId="0" builtinId="0"/>
    <cellStyle name="Normal 2" xfId="3" xr:uid="{ECBA8DC3-9A3F-48CE-AA23-2233A234A674}"/>
    <cellStyle name="Normal 3" xfId="2" xr:uid="{67E3A1D8-3CA2-4C6C-B085-9A17B370F5DD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81F17-7A85-4F1C-A871-EC589A991024}">
  <dimension ref="A1:AV42"/>
  <sheetViews>
    <sheetView tabSelected="1" workbookViewId="0">
      <pane ySplit="1" topLeftCell="A5" activePane="bottomLeft" state="frozen"/>
      <selection activeCell="AF1" sqref="AF1"/>
      <selection pane="bottomLeft" activeCell="A2" sqref="A2:A39"/>
    </sheetView>
  </sheetViews>
  <sheetFormatPr defaultRowHeight="15" x14ac:dyDescent="0.25"/>
  <cols>
    <col min="1" max="1" width="14.28515625" bestFit="1" customWidth="1"/>
    <col min="2" max="2" width="74.7109375" bestFit="1" customWidth="1"/>
    <col min="3" max="3" width="65.42578125" bestFit="1" customWidth="1"/>
    <col min="4" max="4" width="12.85546875" bestFit="1" customWidth="1"/>
    <col min="5" max="5" width="19.140625" bestFit="1" customWidth="1"/>
    <col min="6" max="6" width="19.42578125" bestFit="1" customWidth="1"/>
    <col min="7" max="7" width="10.42578125" customWidth="1"/>
    <col min="8" max="8" width="11.42578125" customWidth="1"/>
    <col min="9" max="11" width="11.42578125" bestFit="1" customWidth="1"/>
    <col min="12" max="12" width="12.85546875" bestFit="1" customWidth="1"/>
    <col min="13" max="13" width="11.42578125" bestFit="1" customWidth="1"/>
    <col min="14" max="14" width="12.85546875" bestFit="1" customWidth="1"/>
    <col min="15" max="15" width="11.42578125" bestFit="1" customWidth="1"/>
    <col min="16" max="16" width="12.85546875" bestFit="1" customWidth="1"/>
    <col min="17" max="17" width="11.42578125" bestFit="1" customWidth="1"/>
    <col min="18" max="21" width="15.140625" bestFit="1" customWidth="1"/>
    <col min="22" max="22" width="16.5703125" bestFit="1" customWidth="1"/>
    <col min="23" max="23" width="15.140625" bestFit="1" customWidth="1"/>
    <col min="24" max="24" width="16.5703125" bestFit="1" customWidth="1"/>
    <col min="25" max="25" width="15.140625" bestFit="1" customWidth="1"/>
    <col min="26" max="26" width="16.5703125" bestFit="1" customWidth="1"/>
    <col min="27" max="27" width="15.140625" bestFit="1" customWidth="1"/>
    <col min="28" max="28" width="12.28515625" hidden="1" customWidth="1"/>
    <col min="29" max="32" width="13.140625" hidden="1" customWidth="1"/>
    <col min="33" max="33" width="14.7109375" hidden="1" customWidth="1"/>
    <col min="34" max="34" width="13.140625" hidden="1" customWidth="1"/>
    <col min="35" max="35" width="14.7109375" hidden="1" customWidth="1"/>
    <col min="36" max="36" width="13.140625" hidden="1" customWidth="1"/>
    <col min="37" max="37" width="14.7109375" hidden="1" customWidth="1"/>
    <col min="38" max="38" width="13.5703125" hidden="1" customWidth="1"/>
    <col min="39" max="42" width="17.140625" bestFit="1" customWidth="1"/>
    <col min="43" max="43" width="18.5703125" bestFit="1" customWidth="1"/>
    <col min="44" max="44" width="17.140625" bestFit="1" customWidth="1"/>
    <col min="45" max="45" width="14.140625" bestFit="1" customWidth="1"/>
    <col min="46" max="46" width="12.5703125" bestFit="1" customWidth="1"/>
    <col min="47" max="47" width="14.140625" bestFit="1" customWidth="1"/>
    <col min="48" max="48" width="12.5703125" bestFit="1" customWidth="1"/>
  </cols>
  <sheetData>
    <row r="1" spans="1:4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131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132</v>
      </c>
      <c r="Y1" s="3" t="s">
        <v>133</v>
      </c>
      <c r="Z1" s="3" t="s">
        <v>134</v>
      </c>
      <c r="AA1" s="3" t="s">
        <v>135</v>
      </c>
      <c r="AB1" s="3" t="s">
        <v>22</v>
      </c>
      <c r="AC1" s="3" t="s">
        <v>23</v>
      </c>
      <c r="AD1" s="3" t="s">
        <v>24</v>
      </c>
      <c r="AE1" s="3" t="s">
        <v>25</v>
      </c>
      <c r="AF1" s="3" t="s">
        <v>26</v>
      </c>
      <c r="AG1" s="3" t="s">
        <v>27</v>
      </c>
      <c r="AH1" s="3" t="s">
        <v>28</v>
      </c>
      <c r="AI1" s="3" t="s">
        <v>29</v>
      </c>
      <c r="AJ1" s="3" t="s">
        <v>30</v>
      </c>
      <c r="AK1" s="3" t="s">
        <v>31</v>
      </c>
      <c r="AL1" s="3" t="s">
        <v>32</v>
      </c>
      <c r="AM1" s="3" t="s">
        <v>136</v>
      </c>
      <c r="AN1" s="3" t="s">
        <v>33</v>
      </c>
      <c r="AO1" s="3" t="s">
        <v>34</v>
      </c>
      <c r="AP1" s="3" t="s">
        <v>35</v>
      </c>
      <c r="AQ1" s="3" t="s">
        <v>36</v>
      </c>
      <c r="AR1" s="3" t="s">
        <v>37</v>
      </c>
      <c r="AS1" s="3" t="s">
        <v>137</v>
      </c>
      <c r="AT1" s="3" t="s">
        <v>138</v>
      </c>
      <c r="AU1" s="3" t="s">
        <v>139</v>
      </c>
      <c r="AV1" s="3" t="s">
        <v>140</v>
      </c>
    </row>
    <row r="2" spans="1:48" x14ac:dyDescent="0.25">
      <c r="A2" s="1" t="s">
        <v>90</v>
      </c>
      <c r="B2" t="s">
        <v>38</v>
      </c>
      <c r="C2" t="s">
        <v>39</v>
      </c>
      <c r="D2" t="s">
        <v>40</v>
      </c>
      <c r="E2" t="s">
        <v>41</v>
      </c>
      <c r="F2" s="2">
        <v>23116.3</v>
      </c>
      <c r="G2" s="2">
        <v>23397.06</v>
      </c>
      <c r="H2" s="2">
        <v>26587.57</v>
      </c>
      <c r="I2" s="2">
        <v>28189.23</v>
      </c>
      <c r="J2" s="2">
        <v>28533</v>
      </c>
      <c r="K2" s="2">
        <v>28885.26</v>
      </c>
      <c r="L2" s="2">
        <v>29064.67</v>
      </c>
      <c r="M2" s="2">
        <v>29246.33</v>
      </c>
      <c r="N2" s="2">
        <v>29430.26</v>
      </c>
      <c r="O2" s="2">
        <v>29996.23</v>
      </c>
      <c r="P2" s="2">
        <v>30189.75</v>
      </c>
      <c r="Q2" s="2">
        <v>30385.79</v>
      </c>
      <c r="R2" s="2">
        <f>F2/0.88</f>
        <v>26268.522727272728</v>
      </c>
      <c r="S2" s="2">
        <v>27850.959999999999</v>
      </c>
      <c r="T2" s="2">
        <v>28190.61</v>
      </c>
      <c r="U2" s="2">
        <v>28538.639999999999</v>
      </c>
      <c r="V2" s="2">
        <v>28715.9</v>
      </c>
      <c r="W2" s="2">
        <v>28895.38</v>
      </c>
      <c r="X2" s="2">
        <f>F2/0.795</f>
        <v>29077.106918238991</v>
      </c>
      <c r="Y2" s="2">
        <f>F2/0.78</f>
        <v>29636.282051282051</v>
      </c>
      <c r="Z2" s="2">
        <f>F2/0.775</f>
        <v>29827.483870967739</v>
      </c>
      <c r="AA2" s="2">
        <f>F2/0.77</f>
        <v>30021.16883116883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</row>
    <row r="3" spans="1:48" x14ac:dyDescent="0.25">
      <c r="A3" s="1" t="s">
        <v>91</v>
      </c>
      <c r="B3" t="s">
        <v>42</v>
      </c>
      <c r="C3" t="s">
        <v>43</v>
      </c>
      <c r="D3" t="s">
        <v>44</v>
      </c>
      <c r="E3" t="s">
        <v>45</v>
      </c>
      <c r="F3" s="2">
        <v>1950.11</v>
      </c>
      <c r="G3" s="2">
        <v>2184.12</v>
      </c>
      <c r="H3" s="2">
        <v>2481.9499999999998</v>
      </c>
      <c r="I3" s="2">
        <v>2631.47</v>
      </c>
      <c r="J3" s="2">
        <v>2663.56</v>
      </c>
      <c r="K3" s="2">
        <v>2696.44</v>
      </c>
      <c r="L3" s="2">
        <v>2713.19</v>
      </c>
      <c r="M3" s="2">
        <v>2730.15</v>
      </c>
      <c r="N3" s="2">
        <v>2747.32</v>
      </c>
      <c r="O3" s="2">
        <v>2800.15</v>
      </c>
      <c r="P3" s="2">
        <v>2818.22</v>
      </c>
      <c r="Q3" s="2">
        <v>2836.52</v>
      </c>
      <c r="R3" s="2">
        <f t="shared" ref="R3:R39" si="0">F3/0.88</f>
        <v>2216.034090909091</v>
      </c>
      <c r="S3" s="2">
        <v>2349.5300000000002</v>
      </c>
      <c r="T3" s="2">
        <v>2378.1799999999998</v>
      </c>
      <c r="U3" s="2">
        <v>2407.54</v>
      </c>
      <c r="V3" s="2">
        <v>2422.5</v>
      </c>
      <c r="W3" s="2">
        <v>2437.64</v>
      </c>
      <c r="X3" s="2">
        <f t="shared" ref="X3:X39" si="1">F3/0.795</f>
        <v>2452.9685534591194</v>
      </c>
      <c r="Y3" s="2">
        <f t="shared" ref="Y3:Y39" si="2">F3/0.78</f>
        <v>2500.1410256410254</v>
      </c>
      <c r="Z3" s="2">
        <f t="shared" ref="Z3:Z39" si="3">F3/0.775</f>
        <v>2516.2709677419352</v>
      </c>
      <c r="AA3" s="2">
        <f t="shared" ref="AA3:AA39" si="4">F3/0.77</f>
        <v>2532.6103896103896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</row>
    <row r="4" spans="1:48" x14ac:dyDescent="0.25">
      <c r="A4" s="1" t="s">
        <v>92</v>
      </c>
      <c r="B4" t="s">
        <v>46</v>
      </c>
      <c r="C4" t="s">
        <v>47</v>
      </c>
      <c r="D4" t="s">
        <v>40</v>
      </c>
      <c r="E4" t="s">
        <v>45</v>
      </c>
      <c r="F4" s="2">
        <v>2083.08</v>
      </c>
      <c r="G4" s="2">
        <v>2333.0500000000002</v>
      </c>
      <c r="H4" s="2">
        <v>2651.19</v>
      </c>
      <c r="I4" s="2">
        <v>2810.9</v>
      </c>
      <c r="J4" s="2">
        <v>2845.18</v>
      </c>
      <c r="K4" s="2">
        <v>2880.31</v>
      </c>
      <c r="L4" s="2">
        <v>2898.2</v>
      </c>
      <c r="M4" s="2">
        <v>2916.31</v>
      </c>
      <c r="N4" s="2">
        <v>2934.65</v>
      </c>
      <c r="O4" s="2">
        <v>2991.09</v>
      </c>
      <c r="P4" s="2">
        <v>3010.39</v>
      </c>
      <c r="Q4" s="2">
        <v>3029.94</v>
      </c>
      <c r="R4" s="2">
        <f t="shared" si="0"/>
        <v>2367.1363636363635</v>
      </c>
      <c r="S4" s="2">
        <v>2509.73</v>
      </c>
      <c r="T4" s="2">
        <v>2540.34</v>
      </c>
      <c r="U4" s="2">
        <v>2571.6999999999998</v>
      </c>
      <c r="V4" s="2">
        <v>2587.6799999999998</v>
      </c>
      <c r="W4" s="2">
        <v>2603.85</v>
      </c>
      <c r="X4" s="2">
        <f t="shared" si="1"/>
        <v>2620.2264150943392</v>
      </c>
      <c r="Y4" s="2">
        <f t="shared" si="2"/>
        <v>2670.6153846153843</v>
      </c>
      <c r="Z4" s="2">
        <f t="shared" si="3"/>
        <v>2687.8451612903223</v>
      </c>
      <c r="AA4" s="2">
        <f t="shared" si="4"/>
        <v>2705.298701298701</v>
      </c>
      <c r="AB4" s="2">
        <v>3129.7</v>
      </c>
      <c r="AC4" s="2">
        <v>3556.48</v>
      </c>
      <c r="AD4" s="2">
        <v>3770.72</v>
      </c>
      <c r="AE4" s="2">
        <v>3816.71</v>
      </c>
      <c r="AF4" s="2">
        <v>3863.83</v>
      </c>
      <c r="AG4" s="2">
        <v>3887.83</v>
      </c>
      <c r="AH4" s="2">
        <v>3912.13</v>
      </c>
      <c r="AI4" s="2">
        <v>3936.73</v>
      </c>
      <c r="AJ4" s="2">
        <v>4012.44</v>
      </c>
      <c r="AK4" s="2">
        <v>4038.33</v>
      </c>
      <c r="AL4" s="2">
        <v>4064.56</v>
      </c>
      <c r="AM4" s="2">
        <f>R4*0.723358</f>
        <v>1712.2870257272725</v>
      </c>
      <c r="AN4" s="2">
        <v>3469.55</v>
      </c>
      <c r="AO4" s="2">
        <v>3511.87</v>
      </c>
      <c r="AP4" s="2">
        <v>3555.22</v>
      </c>
      <c r="AQ4" s="2">
        <v>3577.32</v>
      </c>
      <c r="AR4" s="2">
        <v>3599.67</v>
      </c>
      <c r="AS4" s="4">
        <f>X4*0.723358</f>
        <v>1895.361739169811</v>
      </c>
      <c r="AT4" s="4">
        <f>Y4*0.723358</f>
        <v>1931.8110033846151</v>
      </c>
      <c r="AU4" s="4">
        <f>Z4*0.723358</f>
        <v>1944.2743001806448</v>
      </c>
      <c r="AV4" s="4">
        <f>AA4*0.723358</f>
        <v>1956.8994579740256</v>
      </c>
    </row>
    <row r="5" spans="1:48" x14ac:dyDescent="0.25">
      <c r="A5" s="1" t="s">
        <v>93</v>
      </c>
      <c r="B5" t="s">
        <v>48</v>
      </c>
      <c r="C5" t="s">
        <v>49</v>
      </c>
      <c r="D5" t="s">
        <v>40</v>
      </c>
      <c r="E5" t="s">
        <v>45</v>
      </c>
      <c r="F5" s="2">
        <v>89.59</v>
      </c>
      <c r="G5" s="2">
        <v>100.34</v>
      </c>
      <c r="H5" s="2">
        <v>114.02</v>
      </c>
      <c r="I5" s="2">
        <v>120.89</v>
      </c>
      <c r="J5" s="2">
        <v>122.37</v>
      </c>
      <c r="K5" s="2">
        <v>123.88</v>
      </c>
      <c r="L5" s="2">
        <v>124.65</v>
      </c>
      <c r="M5" s="2">
        <v>125.43</v>
      </c>
      <c r="N5" s="2">
        <v>126.21</v>
      </c>
      <c r="O5" s="2">
        <v>128.63999999999999</v>
      </c>
      <c r="P5" s="2">
        <v>129.47</v>
      </c>
      <c r="Q5" s="2">
        <v>130.31</v>
      </c>
      <c r="R5" s="2">
        <f t="shared" si="0"/>
        <v>101.80681818181819</v>
      </c>
      <c r="S5" s="2">
        <v>107.94</v>
      </c>
      <c r="T5" s="2">
        <v>109.26</v>
      </c>
      <c r="U5" s="2">
        <v>110.6</v>
      </c>
      <c r="V5" s="2">
        <v>111.29</v>
      </c>
      <c r="W5" s="2">
        <v>111.99</v>
      </c>
      <c r="X5" s="2">
        <f t="shared" si="1"/>
        <v>112.69182389937107</v>
      </c>
      <c r="Y5" s="2">
        <f t="shared" si="2"/>
        <v>114.85897435897436</v>
      </c>
      <c r="Z5" s="2">
        <f t="shared" si="3"/>
        <v>115.6</v>
      </c>
      <c r="AA5" s="2">
        <f t="shared" si="4"/>
        <v>116.35064935064935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</row>
    <row r="6" spans="1:48" x14ac:dyDescent="0.25">
      <c r="A6" s="1" t="s">
        <v>94</v>
      </c>
      <c r="B6" t="s">
        <v>50</v>
      </c>
      <c r="C6" t="s">
        <v>49</v>
      </c>
      <c r="D6" t="s">
        <v>40</v>
      </c>
      <c r="E6" t="s">
        <v>45</v>
      </c>
      <c r="F6" s="2">
        <v>669.7</v>
      </c>
      <c r="G6" s="2">
        <v>750.07</v>
      </c>
      <c r="H6" s="2">
        <v>852.35</v>
      </c>
      <c r="I6" s="2">
        <v>903.7</v>
      </c>
      <c r="J6" s="2">
        <v>914.72</v>
      </c>
      <c r="K6" s="2">
        <v>926.01</v>
      </c>
      <c r="L6" s="2">
        <v>931.76</v>
      </c>
      <c r="M6" s="2">
        <v>937.59</v>
      </c>
      <c r="N6" s="2">
        <v>943.48</v>
      </c>
      <c r="O6" s="2">
        <v>961.63</v>
      </c>
      <c r="P6" s="2">
        <v>967.83</v>
      </c>
      <c r="Q6" s="2">
        <v>974.12</v>
      </c>
      <c r="R6" s="2">
        <f t="shared" si="0"/>
        <v>761.02272727272737</v>
      </c>
      <c r="S6" s="2">
        <v>806.87</v>
      </c>
      <c r="T6" s="2">
        <v>816.71</v>
      </c>
      <c r="U6" s="2">
        <v>826.79</v>
      </c>
      <c r="V6" s="2">
        <v>831.93</v>
      </c>
      <c r="W6" s="2">
        <v>837.13</v>
      </c>
      <c r="X6" s="2">
        <f t="shared" si="1"/>
        <v>842.3899371069183</v>
      </c>
      <c r="Y6" s="2">
        <f t="shared" si="2"/>
        <v>858.58974358974365</v>
      </c>
      <c r="Z6" s="2">
        <f t="shared" si="3"/>
        <v>864.12903225806451</v>
      </c>
      <c r="AA6" s="2">
        <f t="shared" si="4"/>
        <v>869.74025974025983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</row>
    <row r="7" spans="1:48" x14ac:dyDescent="0.25">
      <c r="A7" s="1" t="s">
        <v>95</v>
      </c>
      <c r="B7" t="s">
        <v>51</v>
      </c>
      <c r="C7" t="s">
        <v>52</v>
      </c>
      <c r="D7" t="s">
        <v>53</v>
      </c>
      <c r="E7" t="s">
        <v>45</v>
      </c>
      <c r="F7" s="2">
        <v>285.95999999999998</v>
      </c>
      <c r="G7" s="2">
        <v>320.27</v>
      </c>
      <c r="H7" s="2">
        <v>363.94</v>
      </c>
      <c r="I7" s="2">
        <v>385.87</v>
      </c>
      <c r="J7" s="2">
        <v>390.57</v>
      </c>
      <c r="K7" s="2">
        <v>395.4</v>
      </c>
      <c r="L7" s="2">
        <v>397.85</v>
      </c>
      <c r="M7" s="2">
        <v>400.34</v>
      </c>
      <c r="N7" s="2">
        <v>402.86</v>
      </c>
      <c r="O7" s="2">
        <v>410.6</v>
      </c>
      <c r="P7" s="2">
        <v>413.25</v>
      </c>
      <c r="Q7" s="2">
        <v>415.94</v>
      </c>
      <c r="R7" s="2">
        <f t="shared" si="0"/>
        <v>324.95454545454544</v>
      </c>
      <c r="S7" s="2">
        <v>344.53</v>
      </c>
      <c r="T7" s="2">
        <v>348.73</v>
      </c>
      <c r="U7" s="2">
        <v>353.04</v>
      </c>
      <c r="V7" s="2">
        <v>355.23</v>
      </c>
      <c r="W7" s="2">
        <v>357.45</v>
      </c>
      <c r="X7" s="2">
        <f t="shared" si="1"/>
        <v>359.69811320754712</v>
      </c>
      <c r="Y7" s="2">
        <f t="shared" si="2"/>
        <v>366.61538461538458</v>
      </c>
      <c r="Z7" s="2">
        <f t="shared" si="3"/>
        <v>368.98064516129028</v>
      </c>
      <c r="AA7" s="2">
        <f t="shared" si="4"/>
        <v>371.37662337662334</v>
      </c>
      <c r="AB7" s="2">
        <v>429.63</v>
      </c>
      <c r="AC7" s="2">
        <v>488.21</v>
      </c>
      <c r="AD7" s="2">
        <v>517.63</v>
      </c>
      <c r="AE7" s="2">
        <v>523.94000000000005</v>
      </c>
      <c r="AF7" s="2">
        <v>530.41999999999996</v>
      </c>
      <c r="AG7" s="2">
        <v>533.70000000000005</v>
      </c>
      <c r="AH7" s="2">
        <v>537.04</v>
      </c>
      <c r="AI7" s="2">
        <v>540.41999999999996</v>
      </c>
      <c r="AJ7" s="2">
        <v>550.80999999999995</v>
      </c>
      <c r="AK7" s="2">
        <v>554.36</v>
      </c>
      <c r="AL7" s="2">
        <v>557.97</v>
      </c>
      <c r="AM7" s="2">
        <f t="shared" ref="AM7:AM12" si="5">R7*0.723358</f>
        <v>235.05847009090905</v>
      </c>
      <c r="AN7" s="2">
        <v>476.29</v>
      </c>
      <c r="AO7" s="2">
        <v>482.1</v>
      </c>
      <c r="AP7" s="2">
        <v>488.06</v>
      </c>
      <c r="AQ7" s="2">
        <v>491.08</v>
      </c>
      <c r="AR7" s="2">
        <v>494.15</v>
      </c>
      <c r="AS7" s="4">
        <f t="shared" ref="AS7:AS12" si="6">X7*0.723358</f>
        <v>260.19050777358484</v>
      </c>
      <c r="AT7" s="4">
        <f t="shared" ref="AT7:AT12" si="7">Y7*0.723358</f>
        <v>265.19417138461534</v>
      </c>
      <c r="AU7" s="4">
        <f t="shared" ref="AU7:AU12" si="8">Z7*0.723358</f>
        <v>266.90510152258059</v>
      </c>
      <c r="AV7" s="4">
        <f t="shared" ref="AV7:AV12" si="9">AA7*0.723358</f>
        <v>268.63825153246751</v>
      </c>
    </row>
    <row r="8" spans="1:48" x14ac:dyDescent="0.25">
      <c r="A8" s="1" t="s">
        <v>96</v>
      </c>
      <c r="B8" t="s">
        <v>54</v>
      </c>
      <c r="C8" t="s">
        <v>55</v>
      </c>
      <c r="D8" t="s">
        <v>40</v>
      </c>
      <c r="E8" t="s">
        <v>41</v>
      </c>
      <c r="F8" s="2">
        <v>192.55</v>
      </c>
      <c r="G8" s="2">
        <v>194.89</v>
      </c>
      <c r="H8" s="2">
        <v>221.47</v>
      </c>
      <c r="I8" s="2">
        <v>234.81</v>
      </c>
      <c r="J8" s="2">
        <v>237.67</v>
      </c>
      <c r="K8" s="2">
        <v>240.6</v>
      </c>
      <c r="L8" s="2">
        <v>242.1</v>
      </c>
      <c r="M8" s="2">
        <v>243.61</v>
      </c>
      <c r="N8" s="2">
        <v>245.14</v>
      </c>
      <c r="O8" s="2">
        <v>249.86</v>
      </c>
      <c r="P8" s="2">
        <v>251.47</v>
      </c>
      <c r="Q8" s="2">
        <v>253.1</v>
      </c>
      <c r="R8" s="2">
        <f t="shared" si="0"/>
        <v>218.80681818181819</v>
      </c>
      <c r="S8" s="2">
        <v>231.99</v>
      </c>
      <c r="T8" s="2">
        <v>234.82</v>
      </c>
      <c r="U8" s="2">
        <v>237.72</v>
      </c>
      <c r="V8" s="2">
        <v>239.19</v>
      </c>
      <c r="W8" s="2">
        <v>240.69</v>
      </c>
      <c r="X8" s="2">
        <f t="shared" si="1"/>
        <v>242.20125786163521</v>
      </c>
      <c r="Y8" s="2">
        <f t="shared" si="2"/>
        <v>246.85897435897436</v>
      </c>
      <c r="Z8" s="2">
        <f t="shared" si="3"/>
        <v>248.45161290322582</v>
      </c>
      <c r="AA8" s="2">
        <f t="shared" si="4"/>
        <v>250.06493506493507</v>
      </c>
      <c r="AB8" s="2">
        <v>268.64</v>
      </c>
      <c r="AC8" s="2">
        <v>305.27</v>
      </c>
      <c r="AD8" s="2">
        <v>323.66000000000003</v>
      </c>
      <c r="AE8" s="2">
        <v>327.60000000000002</v>
      </c>
      <c r="AF8" s="2">
        <v>331.64</v>
      </c>
      <c r="AG8" s="2">
        <v>333.71</v>
      </c>
      <c r="AH8" s="2">
        <v>335.79</v>
      </c>
      <c r="AI8" s="2">
        <v>337.9</v>
      </c>
      <c r="AJ8" s="2">
        <v>344.41</v>
      </c>
      <c r="AK8" s="2">
        <v>346.63</v>
      </c>
      <c r="AL8" s="2">
        <v>348.87</v>
      </c>
      <c r="AM8" s="2">
        <f t="shared" si="5"/>
        <v>158.27566238636362</v>
      </c>
      <c r="AN8" s="2">
        <v>320.70999999999998</v>
      </c>
      <c r="AO8" s="2">
        <v>324.62</v>
      </c>
      <c r="AP8" s="2">
        <v>328.63</v>
      </c>
      <c r="AQ8" s="2">
        <v>330.67</v>
      </c>
      <c r="AR8" s="2">
        <v>332.74</v>
      </c>
      <c r="AS8" s="4">
        <f t="shared" si="6"/>
        <v>175.19821748427671</v>
      </c>
      <c r="AT8" s="4">
        <f t="shared" si="7"/>
        <v>178.56741397435897</v>
      </c>
      <c r="AU8" s="4">
        <f t="shared" si="8"/>
        <v>179.71946180645162</v>
      </c>
      <c r="AV8" s="4">
        <f t="shared" si="9"/>
        <v>180.88647129870128</v>
      </c>
    </row>
    <row r="9" spans="1:48" x14ac:dyDescent="0.25">
      <c r="A9" s="1" t="s">
        <v>97</v>
      </c>
      <c r="B9" t="s">
        <v>56</v>
      </c>
      <c r="C9" t="s">
        <v>55</v>
      </c>
      <c r="D9" t="s">
        <v>40</v>
      </c>
      <c r="E9" t="s">
        <v>41</v>
      </c>
      <c r="F9" s="2">
        <v>221.06</v>
      </c>
      <c r="G9" s="2">
        <v>223.74</v>
      </c>
      <c r="H9" s="2">
        <v>254.25</v>
      </c>
      <c r="I9" s="2">
        <v>269.57</v>
      </c>
      <c r="J9" s="2">
        <v>272.85000000000002</v>
      </c>
      <c r="K9" s="2">
        <v>276.22000000000003</v>
      </c>
      <c r="L9" s="2">
        <v>277.94</v>
      </c>
      <c r="M9" s="2">
        <v>279.68</v>
      </c>
      <c r="N9" s="2">
        <v>281.43</v>
      </c>
      <c r="O9" s="2">
        <v>286.85000000000002</v>
      </c>
      <c r="P9" s="2">
        <v>288.7</v>
      </c>
      <c r="Q9" s="2">
        <v>290.57</v>
      </c>
      <c r="R9" s="2">
        <f t="shared" si="0"/>
        <v>251.20454545454547</v>
      </c>
      <c r="S9" s="2">
        <v>266.33999999999997</v>
      </c>
      <c r="T9" s="2">
        <v>269.58999999999997</v>
      </c>
      <c r="U9" s="2">
        <v>272.91000000000003</v>
      </c>
      <c r="V9" s="2">
        <v>274.61</v>
      </c>
      <c r="W9" s="2">
        <v>276.33</v>
      </c>
      <c r="X9" s="2">
        <f t="shared" si="1"/>
        <v>278.06289308176099</v>
      </c>
      <c r="Y9" s="2">
        <f t="shared" si="2"/>
        <v>283.41025641025641</v>
      </c>
      <c r="Z9" s="2">
        <f t="shared" si="3"/>
        <v>285.23870967741937</v>
      </c>
      <c r="AA9" s="2">
        <f t="shared" si="4"/>
        <v>287.09090909090907</v>
      </c>
      <c r="AB9" s="2">
        <v>308.39999999999998</v>
      </c>
      <c r="AC9" s="2">
        <v>350.46</v>
      </c>
      <c r="AD9" s="2">
        <v>371.57</v>
      </c>
      <c r="AE9" s="2">
        <v>376.1</v>
      </c>
      <c r="AF9" s="2">
        <v>380.74</v>
      </c>
      <c r="AG9" s="2">
        <v>383.11</v>
      </c>
      <c r="AH9" s="2">
        <v>385.51</v>
      </c>
      <c r="AI9" s="2">
        <v>387.92</v>
      </c>
      <c r="AJ9" s="2">
        <v>395.39</v>
      </c>
      <c r="AK9" s="2">
        <v>397.94</v>
      </c>
      <c r="AL9" s="2">
        <v>400.52</v>
      </c>
      <c r="AM9" s="2">
        <f t="shared" si="5"/>
        <v>181.71081759090907</v>
      </c>
      <c r="AN9" s="2">
        <v>368.2</v>
      </c>
      <c r="AO9" s="2">
        <v>372.69</v>
      </c>
      <c r="AP9" s="2">
        <v>377.28</v>
      </c>
      <c r="AQ9" s="2">
        <v>379.63</v>
      </c>
      <c r="AR9" s="2">
        <v>382.01</v>
      </c>
      <c r="AS9" s="4">
        <f t="shared" si="6"/>
        <v>201.13901821383647</v>
      </c>
      <c r="AT9" s="4">
        <f t="shared" si="7"/>
        <v>205.00707625641024</v>
      </c>
      <c r="AU9" s="4">
        <f t="shared" si="8"/>
        <v>206.32970255483869</v>
      </c>
      <c r="AV9" s="4">
        <f t="shared" si="9"/>
        <v>207.66950581818179</v>
      </c>
    </row>
    <row r="10" spans="1:48" x14ac:dyDescent="0.25">
      <c r="A10" s="1" t="s">
        <v>98</v>
      </c>
      <c r="B10" t="s">
        <v>57</v>
      </c>
      <c r="C10" t="s">
        <v>55</v>
      </c>
      <c r="D10" t="s">
        <v>40</v>
      </c>
      <c r="E10" t="s">
        <v>41</v>
      </c>
      <c r="F10" s="2">
        <v>250.76</v>
      </c>
      <c r="G10" s="2">
        <v>253.81</v>
      </c>
      <c r="H10" s="2">
        <v>288.42</v>
      </c>
      <c r="I10" s="2">
        <v>305.8</v>
      </c>
      <c r="J10" s="2">
        <v>309.52</v>
      </c>
      <c r="K10" s="2">
        <v>313.35000000000002</v>
      </c>
      <c r="L10" s="2">
        <v>315.29000000000002</v>
      </c>
      <c r="M10" s="2">
        <v>317.26</v>
      </c>
      <c r="N10" s="2">
        <v>319.26</v>
      </c>
      <c r="O10" s="2">
        <v>325.39999999999998</v>
      </c>
      <c r="P10" s="2">
        <v>327.5</v>
      </c>
      <c r="Q10" s="2">
        <v>329.62</v>
      </c>
      <c r="R10" s="2">
        <f t="shared" si="0"/>
        <v>284.95454545454544</v>
      </c>
      <c r="S10" s="2">
        <v>302.12</v>
      </c>
      <c r="T10" s="2">
        <v>305.8</v>
      </c>
      <c r="U10" s="2">
        <v>309.58</v>
      </c>
      <c r="V10" s="2">
        <v>311.5</v>
      </c>
      <c r="W10" s="2">
        <v>313.45</v>
      </c>
      <c r="X10" s="2">
        <f t="shared" si="1"/>
        <v>315.42138364779873</v>
      </c>
      <c r="Y10" s="2">
        <f t="shared" si="2"/>
        <v>321.48717948717945</v>
      </c>
      <c r="Z10" s="2">
        <f t="shared" si="3"/>
        <v>323.56129032258065</v>
      </c>
      <c r="AA10" s="2">
        <f t="shared" si="4"/>
        <v>325.66233766233762</v>
      </c>
      <c r="AB10" s="2">
        <v>349.85</v>
      </c>
      <c r="AC10" s="2">
        <v>397.56</v>
      </c>
      <c r="AD10" s="2">
        <v>421.51</v>
      </c>
      <c r="AE10" s="2">
        <v>426.64</v>
      </c>
      <c r="AF10" s="2">
        <v>431.92</v>
      </c>
      <c r="AG10" s="2">
        <v>434.59</v>
      </c>
      <c r="AH10" s="2">
        <v>437.31</v>
      </c>
      <c r="AI10" s="2">
        <v>440.07</v>
      </c>
      <c r="AJ10" s="2">
        <v>448.53</v>
      </c>
      <c r="AK10" s="2">
        <v>451.42</v>
      </c>
      <c r="AL10" s="2">
        <v>454.35</v>
      </c>
      <c r="AM10" s="2">
        <f t="shared" si="5"/>
        <v>206.12415009090907</v>
      </c>
      <c r="AN10" s="2">
        <v>417.66</v>
      </c>
      <c r="AO10" s="2">
        <v>422.75</v>
      </c>
      <c r="AP10" s="2">
        <v>427.98</v>
      </c>
      <c r="AQ10" s="2">
        <v>430.63</v>
      </c>
      <c r="AR10" s="2">
        <v>433.33</v>
      </c>
      <c r="AS10" s="4">
        <f t="shared" si="6"/>
        <v>228.16258123270438</v>
      </c>
      <c r="AT10" s="4">
        <f t="shared" si="7"/>
        <v>232.55032317948712</v>
      </c>
      <c r="AU10" s="4">
        <f t="shared" si="8"/>
        <v>234.05064784516128</v>
      </c>
      <c r="AV10" s="4">
        <f t="shared" si="9"/>
        <v>235.57045724675319</v>
      </c>
    </row>
    <row r="11" spans="1:48" x14ac:dyDescent="0.25">
      <c r="A11" s="1" t="s">
        <v>99</v>
      </c>
      <c r="B11" t="s">
        <v>58</v>
      </c>
      <c r="C11" t="s">
        <v>55</v>
      </c>
      <c r="D11" t="s">
        <v>40</v>
      </c>
      <c r="E11" t="s">
        <v>41</v>
      </c>
      <c r="F11" s="2">
        <v>255.89</v>
      </c>
      <c r="G11" s="2">
        <v>259</v>
      </c>
      <c r="H11" s="2">
        <v>294.32</v>
      </c>
      <c r="I11" s="2">
        <v>312.05</v>
      </c>
      <c r="J11" s="2">
        <v>315.85000000000002</v>
      </c>
      <c r="K11" s="2">
        <v>319.75</v>
      </c>
      <c r="L11" s="2">
        <v>321.74</v>
      </c>
      <c r="M11" s="2">
        <v>323.75</v>
      </c>
      <c r="N11" s="2">
        <v>325.79000000000002</v>
      </c>
      <c r="O11" s="2">
        <v>332.05</v>
      </c>
      <c r="P11" s="2">
        <v>334.19</v>
      </c>
      <c r="Q11" s="2">
        <v>336.36</v>
      </c>
      <c r="R11" s="2">
        <f t="shared" si="0"/>
        <v>290.78409090909088</v>
      </c>
      <c r="S11" s="2">
        <v>308.3</v>
      </c>
      <c r="T11" s="2">
        <v>312.06</v>
      </c>
      <c r="U11" s="2">
        <v>315.91000000000003</v>
      </c>
      <c r="V11" s="2">
        <v>317.88</v>
      </c>
      <c r="W11" s="2">
        <v>319.86</v>
      </c>
      <c r="X11" s="2">
        <f t="shared" si="1"/>
        <v>321.87421383647796</v>
      </c>
      <c r="Y11" s="2">
        <f t="shared" si="2"/>
        <v>328.06410256410254</v>
      </c>
      <c r="Z11" s="2">
        <f t="shared" si="3"/>
        <v>330.18064516129027</v>
      </c>
      <c r="AA11" s="2">
        <f t="shared" si="4"/>
        <v>332.3246753246753</v>
      </c>
      <c r="AB11" s="2">
        <v>357</v>
      </c>
      <c r="AC11" s="2">
        <v>405.69</v>
      </c>
      <c r="AD11" s="2">
        <v>430.13</v>
      </c>
      <c r="AE11" s="2">
        <v>435.37</v>
      </c>
      <c r="AF11" s="2">
        <v>440.74</v>
      </c>
      <c r="AG11" s="2">
        <v>443.49</v>
      </c>
      <c r="AH11" s="2">
        <v>446.26</v>
      </c>
      <c r="AI11" s="2">
        <v>449.07</v>
      </c>
      <c r="AJ11" s="2">
        <v>457.7</v>
      </c>
      <c r="AK11" s="2">
        <v>460.65</v>
      </c>
      <c r="AL11" s="2">
        <v>463.64</v>
      </c>
      <c r="AM11" s="2">
        <f t="shared" si="5"/>
        <v>210.34099843181815</v>
      </c>
      <c r="AN11" s="2">
        <v>426.21</v>
      </c>
      <c r="AO11" s="2">
        <v>431.4</v>
      </c>
      <c r="AP11" s="2">
        <v>436.73</v>
      </c>
      <c r="AQ11" s="2">
        <v>439.45</v>
      </c>
      <c r="AR11" s="2">
        <v>442.19</v>
      </c>
      <c r="AS11" s="4">
        <f t="shared" si="6"/>
        <v>232.83028757232702</v>
      </c>
      <c r="AT11" s="4">
        <f t="shared" si="7"/>
        <v>237.30779310256406</v>
      </c>
      <c r="AU11" s="4">
        <f t="shared" si="8"/>
        <v>238.83881112258058</v>
      </c>
      <c r="AV11" s="4">
        <f t="shared" si="9"/>
        <v>240.38971249350647</v>
      </c>
    </row>
    <row r="12" spans="1:48" x14ac:dyDescent="0.25">
      <c r="A12" s="1" t="s">
        <v>100</v>
      </c>
      <c r="B12" t="s">
        <v>59</v>
      </c>
      <c r="C12" t="s">
        <v>55</v>
      </c>
      <c r="D12" t="s">
        <v>40</v>
      </c>
      <c r="E12" t="s">
        <v>41</v>
      </c>
      <c r="F12" s="2">
        <v>556.74</v>
      </c>
      <c r="G12" s="2">
        <v>563.5</v>
      </c>
      <c r="H12" s="2">
        <v>640.34</v>
      </c>
      <c r="I12" s="2">
        <v>678.92</v>
      </c>
      <c r="J12" s="2">
        <v>687.2</v>
      </c>
      <c r="K12" s="2">
        <v>695.68</v>
      </c>
      <c r="L12" s="2">
        <v>700</v>
      </c>
      <c r="M12" s="2">
        <v>704.38</v>
      </c>
      <c r="N12" s="2">
        <v>708.81</v>
      </c>
      <c r="O12" s="2">
        <v>722.44</v>
      </c>
      <c r="P12" s="2">
        <v>727.1</v>
      </c>
      <c r="Q12" s="2">
        <v>731.82</v>
      </c>
      <c r="R12" s="2">
        <f t="shared" si="0"/>
        <v>632.65909090909088</v>
      </c>
      <c r="S12" s="2">
        <v>670.77</v>
      </c>
      <c r="T12" s="2">
        <v>678.95</v>
      </c>
      <c r="U12" s="2">
        <v>687.33</v>
      </c>
      <c r="V12" s="2">
        <v>691.6</v>
      </c>
      <c r="W12" s="2">
        <v>695.93</v>
      </c>
      <c r="X12" s="2">
        <f t="shared" si="1"/>
        <v>700.30188679245282</v>
      </c>
      <c r="Y12" s="2">
        <f t="shared" si="2"/>
        <v>713.76923076923072</v>
      </c>
      <c r="Z12" s="2">
        <f t="shared" si="3"/>
        <v>718.3741935483871</v>
      </c>
      <c r="AA12" s="2">
        <f t="shared" si="4"/>
        <v>723.03896103896102</v>
      </c>
      <c r="AB12" s="2">
        <v>776.73</v>
      </c>
      <c r="AC12" s="2">
        <v>882.64</v>
      </c>
      <c r="AD12" s="2">
        <v>935.82</v>
      </c>
      <c r="AE12" s="2">
        <v>947.23</v>
      </c>
      <c r="AF12" s="2">
        <v>958.92</v>
      </c>
      <c r="AG12" s="2">
        <v>964.88</v>
      </c>
      <c r="AH12" s="2">
        <v>970.91</v>
      </c>
      <c r="AI12" s="2">
        <v>977.02</v>
      </c>
      <c r="AJ12" s="2">
        <v>995.81</v>
      </c>
      <c r="AK12" s="2">
        <v>1002.23</v>
      </c>
      <c r="AL12" s="2">
        <v>1008.74</v>
      </c>
      <c r="AM12" s="2">
        <f t="shared" si="5"/>
        <v>457.63901468181814</v>
      </c>
      <c r="AN12" s="2">
        <v>927.3</v>
      </c>
      <c r="AO12" s="2">
        <v>938.61</v>
      </c>
      <c r="AP12" s="2">
        <v>950.19</v>
      </c>
      <c r="AQ12" s="2">
        <v>956.1</v>
      </c>
      <c r="AR12" s="2">
        <v>962.08</v>
      </c>
      <c r="AS12" s="4">
        <f t="shared" si="6"/>
        <v>506.56897222641504</v>
      </c>
      <c r="AT12" s="4">
        <f t="shared" si="7"/>
        <v>516.3106832307692</v>
      </c>
      <c r="AU12" s="4">
        <f t="shared" si="8"/>
        <v>519.64171989677413</v>
      </c>
      <c r="AV12" s="4">
        <f t="shared" si="9"/>
        <v>523.01601677922076</v>
      </c>
    </row>
    <row r="13" spans="1:48" x14ac:dyDescent="0.25">
      <c r="A13" s="1" t="s">
        <v>101</v>
      </c>
      <c r="B13" t="s">
        <v>60</v>
      </c>
      <c r="C13" t="s">
        <v>61</v>
      </c>
      <c r="D13" t="s">
        <v>53</v>
      </c>
      <c r="E13" t="s">
        <v>45</v>
      </c>
      <c r="F13" s="2">
        <v>1452.69</v>
      </c>
      <c r="G13" s="2">
        <v>1627.02</v>
      </c>
      <c r="H13" s="2">
        <v>1848.89</v>
      </c>
      <c r="I13" s="2">
        <v>1960.27</v>
      </c>
      <c r="J13" s="2">
        <v>1984.17</v>
      </c>
      <c r="K13" s="2">
        <v>2008.67</v>
      </c>
      <c r="L13" s="2">
        <v>2021.14</v>
      </c>
      <c r="M13" s="2">
        <v>2033.78</v>
      </c>
      <c r="N13" s="2">
        <v>2046.57</v>
      </c>
      <c r="O13" s="2">
        <v>2085.92</v>
      </c>
      <c r="P13" s="2">
        <v>2099.38</v>
      </c>
      <c r="Q13" s="2">
        <v>2113.0100000000002</v>
      </c>
      <c r="R13" s="2">
        <f t="shared" si="0"/>
        <v>1650.784090909091</v>
      </c>
      <c r="S13" s="2">
        <v>1750.23</v>
      </c>
      <c r="T13" s="2">
        <v>1771.57</v>
      </c>
      <c r="U13" s="2">
        <v>1793.44</v>
      </c>
      <c r="V13" s="2">
        <v>1804.58</v>
      </c>
      <c r="W13" s="2">
        <v>1815.86</v>
      </c>
      <c r="X13" s="2">
        <f t="shared" si="1"/>
        <v>1827.2830188679245</v>
      </c>
      <c r="Y13" s="2">
        <f t="shared" si="2"/>
        <v>1862.4230769230769</v>
      </c>
      <c r="Z13" s="2">
        <f t="shared" si="3"/>
        <v>1874.4387096774194</v>
      </c>
      <c r="AA13" s="2">
        <f t="shared" si="4"/>
        <v>1886.6103896103896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</row>
    <row r="14" spans="1:48" x14ac:dyDescent="0.25">
      <c r="A14" s="1" t="s">
        <v>102</v>
      </c>
      <c r="B14" t="s">
        <v>62</v>
      </c>
      <c r="C14" t="s">
        <v>63</v>
      </c>
      <c r="D14" t="s">
        <v>40</v>
      </c>
      <c r="E14" t="s">
        <v>45</v>
      </c>
      <c r="F14" s="2">
        <v>8602.1299999999992</v>
      </c>
      <c r="G14" s="2">
        <v>9634.3799999999992</v>
      </c>
      <c r="H14" s="2">
        <v>10948.16</v>
      </c>
      <c r="I14" s="2">
        <v>11607.69</v>
      </c>
      <c r="J14" s="2">
        <v>11749.24</v>
      </c>
      <c r="K14" s="2">
        <v>11894.3</v>
      </c>
      <c r="L14" s="2">
        <v>11968.17</v>
      </c>
      <c r="M14" s="2">
        <v>12042.98</v>
      </c>
      <c r="N14" s="2">
        <v>12118.72</v>
      </c>
      <c r="O14" s="2">
        <v>12351.77</v>
      </c>
      <c r="P14" s="2">
        <v>12431.46</v>
      </c>
      <c r="Q14" s="2">
        <v>12512.18</v>
      </c>
      <c r="R14" s="2">
        <f t="shared" si="0"/>
        <v>9775.1477272727261</v>
      </c>
      <c r="S14" s="2">
        <v>10364.01</v>
      </c>
      <c r="T14" s="2">
        <v>10490.4</v>
      </c>
      <c r="U14" s="2">
        <v>10619.91</v>
      </c>
      <c r="V14" s="2">
        <v>10685.88</v>
      </c>
      <c r="W14" s="2">
        <v>10752.66</v>
      </c>
      <c r="X14" s="2">
        <f t="shared" si="1"/>
        <v>10820.289308176099</v>
      </c>
      <c r="Y14" s="2">
        <f t="shared" si="2"/>
        <v>11028.371794871793</v>
      </c>
      <c r="Z14" s="2">
        <f t="shared" si="3"/>
        <v>11099.52258064516</v>
      </c>
      <c r="AA14" s="2">
        <f t="shared" si="4"/>
        <v>11171.597402597401</v>
      </c>
      <c r="AB14" s="2">
        <v>12924.18</v>
      </c>
      <c r="AC14" s="2">
        <v>14686.57</v>
      </c>
      <c r="AD14" s="2">
        <v>15571.3</v>
      </c>
      <c r="AE14" s="2">
        <v>15761.19</v>
      </c>
      <c r="AF14" s="2">
        <v>15955.78</v>
      </c>
      <c r="AG14" s="2">
        <v>16054.87</v>
      </c>
      <c r="AH14" s="2">
        <v>16155.23</v>
      </c>
      <c r="AI14" s="2">
        <v>16256.83</v>
      </c>
      <c r="AJ14" s="2">
        <v>16569.46</v>
      </c>
      <c r="AK14" s="2">
        <v>16676.36</v>
      </c>
      <c r="AL14" s="2">
        <v>16784.64</v>
      </c>
      <c r="AM14" s="2">
        <f t="shared" ref="AM14:AM15" si="10">R14*0.723358</f>
        <v>7070.9313097045442</v>
      </c>
      <c r="AN14" s="2">
        <v>14327.64</v>
      </c>
      <c r="AO14" s="2">
        <v>14502.36</v>
      </c>
      <c r="AP14" s="2">
        <v>14681.4</v>
      </c>
      <c r="AQ14" s="2">
        <v>14772.6</v>
      </c>
      <c r="AR14" s="2">
        <v>14864.92</v>
      </c>
      <c r="AS14" s="4">
        <f t="shared" ref="AS14:AS15" si="11">X14*0.723358</f>
        <v>7826.9428333836468</v>
      </c>
      <c r="AT14" s="4">
        <f t="shared" ref="AT14:AT15" si="12">Y14*0.723358</f>
        <v>7977.4609647948701</v>
      </c>
      <c r="AU14" s="4">
        <f t="shared" ref="AU14:AU15" si="13">Z14*0.723358</f>
        <v>8028.9284548903206</v>
      </c>
      <c r="AV14" s="4">
        <f t="shared" ref="AV14:AV15" si="14">AA14*0.723358</f>
        <v>8081.0643539480498</v>
      </c>
    </row>
    <row r="15" spans="1:48" x14ac:dyDescent="0.25">
      <c r="A15" s="1" t="s">
        <v>103</v>
      </c>
      <c r="B15" t="s">
        <v>64</v>
      </c>
      <c r="C15" t="s">
        <v>63</v>
      </c>
      <c r="D15" t="s">
        <v>40</v>
      </c>
      <c r="E15" t="s">
        <v>45</v>
      </c>
      <c r="F15" s="2">
        <v>3491.75</v>
      </c>
      <c r="G15" s="2">
        <v>3910.76</v>
      </c>
      <c r="H15" s="2">
        <v>4444.05</v>
      </c>
      <c r="I15" s="2">
        <v>4711.76</v>
      </c>
      <c r="J15" s="2">
        <v>4769.22</v>
      </c>
      <c r="K15" s="2">
        <v>4828.1000000000004</v>
      </c>
      <c r="L15" s="2">
        <v>4858.09</v>
      </c>
      <c r="M15" s="2">
        <v>4888.45</v>
      </c>
      <c r="N15" s="2">
        <v>4919.1899999999996</v>
      </c>
      <c r="O15" s="2">
        <v>5013.79</v>
      </c>
      <c r="P15" s="2">
        <v>5046.1400000000003</v>
      </c>
      <c r="Q15" s="2">
        <v>5078.91</v>
      </c>
      <c r="R15" s="2">
        <f t="shared" si="0"/>
        <v>3967.8977272727275</v>
      </c>
      <c r="S15" s="2">
        <v>4206.93</v>
      </c>
      <c r="T15" s="2">
        <v>4258.2299999999996</v>
      </c>
      <c r="U15" s="2">
        <v>4310.8</v>
      </c>
      <c r="V15" s="2">
        <v>4337.58</v>
      </c>
      <c r="W15" s="2">
        <v>4364.6899999999996</v>
      </c>
      <c r="X15" s="2">
        <f t="shared" si="1"/>
        <v>4392.1383647798739</v>
      </c>
      <c r="Y15" s="2">
        <f t="shared" si="2"/>
        <v>4476.6025641025635</v>
      </c>
      <c r="Z15" s="2">
        <f t="shared" si="3"/>
        <v>4505.4838709677415</v>
      </c>
      <c r="AA15" s="2">
        <f t="shared" si="4"/>
        <v>4534.7402597402597</v>
      </c>
      <c r="AB15" s="2">
        <v>5246.15</v>
      </c>
      <c r="AC15" s="2">
        <v>5961.53</v>
      </c>
      <c r="AD15" s="2">
        <v>6320.66</v>
      </c>
      <c r="AE15" s="2">
        <v>6397.74</v>
      </c>
      <c r="AF15" s="2">
        <v>6476.72</v>
      </c>
      <c r="AG15" s="2">
        <v>6516.95</v>
      </c>
      <c r="AH15" s="2">
        <v>6557.68</v>
      </c>
      <c r="AI15" s="2">
        <v>6598.92</v>
      </c>
      <c r="AJ15" s="2">
        <v>6725.82</v>
      </c>
      <c r="AK15" s="2">
        <v>6769.22</v>
      </c>
      <c r="AL15" s="2">
        <v>6813.18</v>
      </c>
      <c r="AM15" s="2">
        <f t="shared" si="10"/>
        <v>2870.2105642045453</v>
      </c>
      <c r="AN15" s="2">
        <v>5815.83</v>
      </c>
      <c r="AO15" s="2">
        <v>5886.75</v>
      </c>
      <c r="AP15" s="2">
        <v>5959.43</v>
      </c>
      <c r="AQ15" s="2">
        <v>5996.45</v>
      </c>
      <c r="AR15" s="2">
        <v>6033.93</v>
      </c>
      <c r="AS15" s="4">
        <f t="shared" si="11"/>
        <v>3177.0884232704398</v>
      </c>
      <c r="AT15" s="4">
        <f t="shared" si="12"/>
        <v>3238.1862775641021</v>
      </c>
      <c r="AU15" s="4">
        <f t="shared" si="13"/>
        <v>3259.0778019354834</v>
      </c>
      <c r="AV15" s="4">
        <f t="shared" si="14"/>
        <v>3280.2406448051947</v>
      </c>
    </row>
    <row r="16" spans="1:48" x14ac:dyDescent="0.25">
      <c r="A16" s="1" t="s">
        <v>104</v>
      </c>
      <c r="B16" t="s">
        <v>65</v>
      </c>
      <c r="C16" t="s">
        <v>66</v>
      </c>
      <c r="D16" t="s">
        <v>40</v>
      </c>
      <c r="E16" t="s">
        <v>41</v>
      </c>
      <c r="F16" s="2">
        <v>1112.95</v>
      </c>
      <c r="G16" s="2">
        <v>1126.46</v>
      </c>
      <c r="H16" s="2">
        <v>1280.07</v>
      </c>
      <c r="I16" s="2">
        <v>1357.18</v>
      </c>
      <c r="J16" s="2">
        <v>1373.73</v>
      </c>
      <c r="K16" s="2">
        <v>1390.69</v>
      </c>
      <c r="L16" s="2">
        <v>1399.33</v>
      </c>
      <c r="M16" s="2">
        <v>1408.08</v>
      </c>
      <c r="N16" s="2">
        <v>1416.93</v>
      </c>
      <c r="O16" s="2">
        <v>1444.18</v>
      </c>
      <c r="P16" s="2">
        <v>1453.5</v>
      </c>
      <c r="Q16" s="2">
        <v>1462.94</v>
      </c>
      <c r="R16" s="2">
        <f t="shared" si="0"/>
        <v>1264.7159090909092</v>
      </c>
      <c r="S16" s="2">
        <v>1340.9</v>
      </c>
      <c r="T16" s="2">
        <v>1357.26</v>
      </c>
      <c r="U16" s="2">
        <v>1374.01</v>
      </c>
      <c r="V16" s="2">
        <v>1382.55</v>
      </c>
      <c r="W16" s="2">
        <v>1391.19</v>
      </c>
      <c r="X16" s="2">
        <f t="shared" si="1"/>
        <v>1399.9371069182389</v>
      </c>
      <c r="Y16" s="2">
        <f t="shared" si="2"/>
        <v>1426.8589743589744</v>
      </c>
      <c r="Z16" s="2">
        <f t="shared" si="3"/>
        <v>1436.0645161290322</v>
      </c>
      <c r="AA16" s="2">
        <f t="shared" si="4"/>
        <v>1445.3896103896104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</row>
    <row r="17" spans="1:48" x14ac:dyDescent="0.25">
      <c r="A17" s="1" t="s">
        <v>105</v>
      </c>
      <c r="B17" t="s">
        <v>67</v>
      </c>
      <c r="C17" t="s">
        <v>61</v>
      </c>
      <c r="D17" t="s">
        <v>53</v>
      </c>
      <c r="E17" t="s">
        <v>45</v>
      </c>
      <c r="F17" s="2">
        <v>39009.660000000003</v>
      </c>
      <c r="G17" s="2">
        <v>43690.83</v>
      </c>
      <c r="H17" s="2">
        <v>49648.67</v>
      </c>
      <c r="I17" s="2">
        <v>52639.55</v>
      </c>
      <c r="J17" s="2">
        <v>53281.5</v>
      </c>
      <c r="K17" s="2">
        <v>53939.3</v>
      </c>
      <c r="L17" s="2">
        <v>54274.32</v>
      </c>
      <c r="M17" s="2">
        <v>54613.54</v>
      </c>
      <c r="N17" s="2">
        <v>54957.02</v>
      </c>
      <c r="O17" s="2">
        <v>56013.88</v>
      </c>
      <c r="P17" s="2">
        <v>56375.26</v>
      </c>
      <c r="Q17" s="2">
        <v>56741.34</v>
      </c>
      <c r="R17" s="2">
        <f t="shared" si="0"/>
        <v>44329.159090909096</v>
      </c>
      <c r="S17" s="2">
        <v>46999.59</v>
      </c>
      <c r="T17" s="2">
        <v>47572.76</v>
      </c>
      <c r="U17" s="2">
        <v>48160.07</v>
      </c>
      <c r="V17" s="2">
        <v>48459.199999999997</v>
      </c>
      <c r="W17" s="2">
        <v>48762.080000000002</v>
      </c>
      <c r="X17" s="2">
        <f t="shared" si="1"/>
        <v>49068.754716981137</v>
      </c>
      <c r="Y17" s="2">
        <f t="shared" si="2"/>
        <v>50012.384615384617</v>
      </c>
      <c r="Z17" s="2">
        <f t="shared" si="3"/>
        <v>50335.045161290327</v>
      </c>
      <c r="AA17" s="2">
        <f t="shared" si="4"/>
        <v>50661.896103896106</v>
      </c>
      <c r="AB17" s="2">
        <v>58609.69</v>
      </c>
      <c r="AC17" s="2">
        <v>66601.919999999998</v>
      </c>
      <c r="AD17" s="2">
        <v>70614.080000000002</v>
      </c>
      <c r="AE17" s="2">
        <v>71475.240000000005</v>
      </c>
      <c r="AF17" s="2">
        <v>72357.649999999994</v>
      </c>
      <c r="AG17" s="2">
        <v>72807.070000000007</v>
      </c>
      <c r="AH17" s="2">
        <v>73262.12</v>
      </c>
      <c r="AI17" s="2">
        <v>73722.89</v>
      </c>
      <c r="AJ17" s="2">
        <v>75140.63</v>
      </c>
      <c r="AK17" s="2">
        <v>75625.399999999994</v>
      </c>
      <c r="AL17" s="2">
        <v>76116.490000000005</v>
      </c>
      <c r="AM17" s="2">
        <f t="shared" ref="AM17:AM35" si="15">R17*0.723358</f>
        <v>32065.851861681818</v>
      </c>
      <c r="AN17" s="2">
        <v>64974.18</v>
      </c>
      <c r="AO17" s="2">
        <v>65766.55</v>
      </c>
      <c r="AP17" s="2">
        <v>66578.47</v>
      </c>
      <c r="AQ17" s="2">
        <v>66992</v>
      </c>
      <c r="AR17" s="2">
        <v>67410.720000000001</v>
      </c>
      <c r="AS17" s="4">
        <f t="shared" ref="AS17:AS35" si="16">X17*0.723358</f>
        <v>35494.276274566037</v>
      </c>
      <c r="AT17" s="4">
        <f t="shared" ref="AT17:AT35" si="17">Y17*0.723358</f>
        <v>36176.858510615384</v>
      </c>
      <c r="AU17" s="4">
        <f t="shared" ref="AU17:AU35" si="18">Z17*0.723358</f>
        <v>36410.257597780648</v>
      </c>
      <c r="AV17" s="4">
        <f t="shared" ref="AV17:AV35" si="19">AA17*0.723358</f>
        <v>36646.687841922074</v>
      </c>
    </row>
    <row r="18" spans="1:48" x14ac:dyDescent="0.25">
      <c r="A18" s="1" t="s">
        <v>106</v>
      </c>
      <c r="B18" t="s">
        <v>68</v>
      </c>
      <c r="C18" t="s">
        <v>61</v>
      </c>
      <c r="D18" t="s">
        <v>53</v>
      </c>
      <c r="E18" t="s">
        <v>45</v>
      </c>
      <c r="F18" s="2">
        <v>39009.660000000003</v>
      </c>
      <c r="G18" s="2">
        <v>43690.83</v>
      </c>
      <c r="H18" s="2">
        <v>49648.67</v>
      </c>
      <c r="I18" s="2">
        <v>52639.55</v>
      </c>
      <c r="J18" s="2">
        <v>53281.5</v>
      </c>
      <c r="K18" s="2">
        <v>53939.3</v>
      </c>
      <c r="L18" s="2">
        <v>54274.32</v>
      </c>
      <c r="M18" s="2">
        <v>54613.54</v>
      </c>
      <c r="N18" s="2">
        <v>54957.02</v>
      </c>
      <c r="O18" s="2">
        <v>56013.88</v>
      </c>
      <c r="P18" s="2">
        <v>56375.26</v>
      </c>
      <c r="Q18" s="2">
        <v>56741.34</v>
      </c>
      <c r="R18" s="2">
        <f t="shared" si="0"/>
        <v>44329.159090909096</v>
      </c>
      <c r="S18" s="2">
        <v>46999.59</v>
      </c>
      <c r="T18" s="2">
        <v>47572.76</v>
      </c>
      <c r="U18" s="2">
        <v>48160.07</v>
      </c>
      <c r="V18" s="2">
        <v>48459.199999999997</v>
      </c>
      <c r="W18" s="2">
        <v>48762.080000000002</v>
      </c>
      <c r="X18" s="2">
        <f t="shared" si="1"/>
        <v>49068.754716981137</v>
      </c>
      <c r="Y18" s="2">
        <f t="shared" si="2"/>
        <v>50012.384615384617</v>
      </c>
      <c r="Z18" s="2">
        <f t="shared" si="3"/>
        <v>50335.045161290327</v>
      </c>
      <c r="AA18" s="2">
        <f t="shared" si="4"/>
        <v>50661.896103896106</v>
      </c>
      <c r="AB18" s="2">
        <v>58609.69</v>
      </c>
      <c r="AC18" s="2">
        <v>66601.919999999998</v>
      </c>
      <c r="AD18" s="2">
        <v>70614.080000000002</v>
      </c>
      <c r="AE18" s="2">
        <v>71475.240000000005</v>
      </c>
      <c r="AF18" s="2">
        <v>72357.649999999994</v>
      </c>
      <c r="AG18" s="2">
        <v>72807.070000000007</v>
      </c>
      <c r="AH18" s="2">
        <v>73262.12</v>
      </c>
      <c r="AI18" s="2">
        <v>73722.89</v>
      </c>
      <c r="AJ18" s="2">
        <v>75140.63</v>
      </c>
      <c r="AK18" s="2">
        <v>75625.399999999994</v>
      </c>
      <c r="AL18" s="2">
        <v>76116.490000000005</v>
      </c>
      <c r="AM18" s="2">
        <f t="shared" si="15"/>
        <v>32065.851861681818</v>
      </c>
      <c r="AN18" s="2">
        <v>64974.18</v>
      </c>
      <c r="AO18" s="2">
        <v>65766.55</v>
      </c>
      <c r="AP18" s="2">
        <v>66578.47</v>
      </c>
      <c r="AQ18" s="2">
        <v>66992</v>
      </c>
      <c r="AR18" s="2">
        <v>67410.720000000001</v>
      </c>
      <c r="AS18" s="4">
        <f t="shared" si="16"/>
        <v>35494.276274566037</v>
      </c>
      <c r="AT18" s="4">
        <f t="shared" si="17"/>
        <v>36176.858510615384</v>
      </c>
      <c r="AU18" s="4">
        <f t="shared" si="18"/>
        <v>36410.257597780648</v>
      </c>
      <c r="AV18" s="4">
        <f t="shared" si="19"/>
        <v>36646.687841922074</v>
      </c>
    </row>
    <row r="19" spans="1:48" x14ac:dyDescent="0.25">
      <c r="A19" s="1" t="s">
        <v>107</v>
      </c>
      <c r="B19" t="s">
        <v>69</v>
      </c>
      <c r="C19" t="s">
        <v>61</v>
      </c>
      <c r="D19" t="s">
        <v>53</v>
      </c>
      <c r="E19" t="s">
        <v>45</v>
      </c>
      <c r="F19" s="2">
        <v>39009.660000000003</v>
      </c>
      <c r="G19" s="2">
        <v>43690.83</v>
      </c>
      <c r="H19" s="2">
        <v>49648.67</v>
      </c>
      <c r="I19" s="2">
        <v>52639.55</v>
      </c>
      <c r="J19" s="2">
        <v>53281.5</v>
      </c>
      <c r="K19" s="2">
        <v>53939.3</v>
      </c>
      <c r="L19" s="2">
        <v>54274.32</v>
      </c>
      <c r="M19" s="2">
        <v>54613.54</v>
      </c>
      <c r="N19" s="2">
        <v>54957.02</v>
      </c>
      <c r="O19" s="2">
        <v>56013.88</v>
      </c>
      <c r="P19" s="2">
        <v>56375.26</v>
      </c>
      <c r="Q19" s="2">
        <v>56741.34</v>
      </c>
      <c r="R19" s="2">
        <f t="shared" si="0"/>
        <v>44329.159090909096</v>
      </c>
      <c r="S19" s="2">
        <v>46999.59</v>
      </c>
      <c r="T19" s="2">
        <v>47572.76</v>
      </c>
      <c r="U19" s="2">
        <v>48160.07</v>
      </c>
      <c r="V19" s="2">
        <v>48459.199999999997</v>
      </c>
      <c r="W19" s="2">
        <v>48762.080000000002</v>
      </c>
      <c r="X19" s="2">
        <f t="shared" si="1"/>
        <v>49068.754716981137</v>
      </c>
      <c r="Y19" s="2">
        <f t="shared" si="2"/>
        <v>50012.384615384617</v>
      </c>
      <c r="Z19" s="2">
        <f t="shared" si="3"/>
        <v>50335.045161290327</v>
      </c>
      <c r="AA19" s="2">
        <f t="shared" si="4"/>
        <v>50661.896103896106</v>
      </c>
      <c r="AB19" s="2">
        <v>58609.69</v>
      </c>
      <c r="AC19" s="2">
        <v>66601.919999999998</v>
      </c>
      <c r="AD19" s="2">
        <v>70614.080000000002</v>
      </c>
      <c r="AE19" s="2">
        <v>71475.240000000005</v>
      </c>
      <c r="AF19" s="2">
        <v>72357.649999999994</v>
      </c>
      <c r="AG19" s="2">
        <v>72807.070000000007</v>
      </c>
      <c r="AH19" s="2">
        <v>73262.12</v>
      </c>
      <c r="AI19" s="2">
        <v>73722.89</v>
      </c>
      <c r="AJ19" s="2">
        <v>75140.63</v>
      </c>
      <c r="AK19" s="2">
        <v>75625.399999999994</v>
      </c>
      <c r="AL19" s="2">
        <v>76116.490000000005</v>
      </c>
      <c r="AM19" s="2">
        <f t="shared" si="15"/>
        <v>32065.851861681818</v>
      </c>
      <c r="AN19" s="2">
        <v>64974.18</v>
      </c>
      <c r="AO19" s="2">
        <v>65766.55</v>
      </c>
      <c r="AP19" s="2">
        <v>66578.47</v>
      </c>
      <c r="AQ19" s="2">
        <v>66992</v>
      </c>
      <c r="AR19" s="2">
        <v>67410.720000000001</v>
      </c>
      <c r="AS19" s="4">
        <f t="shared" si="16"/>
        <v>35494.276274566037</v>
      </c>
      <c r="AT19" s="4">
        <f t="shared" si="17"/>
        <v>36176.858510615384</v>
      </c>
      <c r="AU19" s="4">
        <f t="shared" si="18"/>
        <v>36410.257597780648</v>
      </c>
      <c r="AV19" s="4">
        <f t="shared" si="19"/>
        <v>36646.687841922074</v>
      </c>
    </row>
    <row r="20" spans="1:48" x14ac:dyDescent="0.25">
      <c r="A20" s="1" t="s">
        <v>108</v>
      </c>
      <c r="B20" t="s">
        <v>70</v>
      </c>
      <c r="C20" t="s">
        <v>71</v>
      </c>
      <c r="D20" t="s">
        <v>44</v>
      </c>
      <c r="E20" t="s">
        <v>45</v>
      </c>
      <c r="F20" s="2">
        <v>514.84</v>
      </c>
      <c r="G20" s="2">
        <v>576.61</v>
      </c>
      <c r="H20" s="2">
        <v>655.24</v>
      </c>
      <c r="I20" s="2">
        <v>694.71</v>
      </c>
      <c r="J20" s="2">
        <v>703.18</v>
      </c>
      <c r="K20" s="2">
        <v>711.86</v>
      </c>
      <c r="L20" s="2">
        <v>716.29</v>
      </c>
      <c r="M20" s="2">
        <v>720.76</v>
      </c>
      <c r="N20" s="2">
        <v>725.3</v>
      </c>
      <c r="O20" s="2">
        <v>739.24</v>
      </c>
      <c r="P20" s="2">
        <v>744.01</v>
      </c>
      <c r="Q20" s="2">
        <v>748.84</v>
      </c>
      <c r="R20" s="2">
        <f t="shared" si="0"/>
        <v>585.04545454545462</v>
      </c>
      <c r="S20" s="2">
        <v>620.29</v>
      </c>
      <c r="T20" s="2">
        <v>627.85</v>
      </c>
      <c r="U20" s="2">
        <v>635.6</v>
      </c>
      <c r="V20" s="2">
        <v>639.54999999999995</v>
      </c>
      <c r="W20" s="2">
        <v>643.54999999999995</v>
      </c>
      <c r="X20" s="2">
        <f t="shared" si="1"/>
        <v>647.59748427672957</v>
      </c>
      <c r="Y20" s="2">
        <f t="shared" si="2"/>
        <v>660.0512820512821</v>
      </c>
      <c r="Z20" s="2">
        <f t="shared" si="3"/>
        <v>664.3096774193549</v>
      </c>
      <c r="AA20" s="2">
        <f t="shared" si="4"/>
        <v>668.62337662337666</v>
      </c>
      <c r="AB20" s="2">
        <v>773.5</v>
      </c>
      <c r="AC20" s="2">
        <v>878.98</v>
      </c>
      <c r="AD20" s="2">
        <v>931.93</v>
      </c>
      <c r="AE20" s="2">
        <v>943.29</v>
      </c>
      <c r="AF20" s="2">
        <v>954.93</v>
      </c>
      <c r="AG20" s="2">
        <v>960.88</v>
      </c>
      <c r="AH20" s="2">
        <v>966.87</v>
      </c>
      <c r="AI20" s="2">
        <v>972.96</v>
      </c>
      <c r="AJ20" s="2">
        <v>991.66</v>
      </c>
      <c r="AK20" s="2">
        <v>998.06</v>
      </c>
      <c r="AL20" s="2">
        <v>1004.54</v>
      </c>
      <c r="AM20" s="2">
        <f t="shared" si="15"/>
        <v>423.1973099090909</v>
      </c>
      <c r="AN20" s="2">
        <v>857.51</v>
      </c>
      <c r="AO20" s="2">
        <v>867.97</v>
      </c>
      <c r="AP20" s="2">
        <v>878.68</v>
      </c>
      <c r="AQ20" s="2">
        <v>884.14</v>
      </c>
      <c r="AR20" s="2">
        <v>889.67</v>
      </c>
      <c r="AS20" s="4">
        <f t="shared" si="16"/>
        <v>468.44482103144651</v>
      </c>
      <c r="AT20" s="4">
        <f t="shared" si="17"/>
        <v>477.4533752820513</v>
      </c>
      <c r="AU20" s="4">
        <f t="shared" si="18"/>
        <v>480.53371963870967</v>
      </c>
      <c r="AV20" s="4">
        <f t="shared" si="19"/>
        <v>483.65406846753245</v>
      </c>
    </row>
    <row r="21" spans="1:48" x14ac:dyDescent="0.25">
      <c r="A21" s="1" t="s">
        <v>109</v>
      </c>
      <c r="B21" t="s">
        <v>72</v>
      </c>
      <c r="C21" t="s">
        <v>71</v>
      </c>
      <c r="D21" t="s">
        <v>44</v>
      </c>
      <c r="E21" t="s">
        <v>45</v>
      </c>
      <c r="F21" s="2">
        <v>442.56</v>
      </c>
      <c r="G21" s="2">
        <v>495.67</v>
      </c>
      <c r="H21" s="2">
        <v>563.26</v>
      </c>
      <c r="I21" s="2">
        <v>597.19000000000005</v>
      </c>
      <c r="J21" s="2">
        <v>604.48</v>
      </c>
      <c r="K21" s="2">
        <v>611.94000000000005</v>
      </c>
      <c r="L21" s="2">
        <v>615.74</v>
      </c>
      <c r="M21" s="2">
        <v>619.59</v>
      </c>
      <c r="N21" s="2">
        <v>623.48</v>
      </c>
      <c r="O21" s="2">
        <v>635.47</v>
      </c>
      <c r="P21" s="2">
        <v>639.57000000000005</v>
      </c>
      <c r="Q21" s="2">
        <v>643.73</v>
      </c>
      <c r="R21" s="2">
        <f t="shared" si="0"/>
        <v>502.90909090909093</v>
      </c>
      <c r="S21" s="2">
        <v>533.20000000000005</v>
      </c>
      <c r="T21" s="2">
        <v>539.71</v>
      </c>
      <c r="U21" s="2">
        <v>546.37</v>
      </c>
      <c r="V21" s="2">
        <v>549.76</v>
      </c>
      <c r="W21" s="2">
        <v>553.20000000000005</v>
      </c>
      <c r="X21" s="2">
        <f t="shared" si="1"/>
        <v>556.67924528301887</v>
      </c>
      <c r="Y21" s="2">
        <f t="shared" si="2"/>
        <v>567.38461538461536</v>
      </c>
      <c r="Z21" s="2">
        <f t="shared" si="3"/>
        <v>571.04516129032254</v>
      </c>
      <c r="AA21" s="2">
        <f t="shared" si="4"/>
        <v>574.7532467532468</v>
      </c>
      <c r="AB21" s="2">
        <v>664.92</v>
      </c>
      <c r="AC21" s="2">
        <v>755.59</v>
      </c>
      <c r="AD21" s="2">
        <v>801.11</v>
      </c>
      <c r="AE21" s="2">
        <v>810.89</v>
      </c>
      <c r="AF21" s="2">
        <v>820.9</v>
      </c>
      <c r="AG21" s="2">
        <v>825.99</v>
      </c>
      <c r="AH21" s="2">
        <v>831.16</v>
      </c>
      <c r="AI21" s="2">
        <v>836.38</v>
      </c>
      <c r="AJ21" s="2">
        <v>852.46</v>
      </c>
      <c r="AK21" s="2">
        <v>857.96</v>
      </c>
      <c r="AL21" s="2">
        <v>863.54</v>
      </c>
      <c r="AM21" s="2">
        <f t="shared" si="15"/>
        <v>363.78331418181818</v>
      </c>
      <c r="AN21" s="2">
        <v>737.12</v>
      </c>
      <c r="AO21" s="2">
        <v>746.12</v>
      </c>
      <c r="AP21" s="2">
        <v>755.32</v>
      </c>
      <c r="AQ21" s="2">
        <v>760.01</v>
      </c>
      <c r="AR21" s="2">
        <v>764.77</v>
      </c>
      <c r="AS21" s="4">
        <f t="shared" si="16"/>
        <v>402.67838550943395</v>
      </c>
      <c r="AT21" s="4">
        <f t="shared" si="17"/>
        <v>410.42220061538455</v>
      </c>
      <c r="AU21" s="4">
        <f t="shared" si="18"/>
        <v>413.07008578064512</v>
      </c>
      <c r="AV21" s="4">
        <f t="shared" si="19"/>
        <v>415.75235906493509</v>
      </c>
    </row>
    <row r="22" spans="1:48" x14ac:dyDescent="0.25">
      <c r="A22" s="1" t="s">
        <v>110</v>
      </c>
      <c r="B22" t="s">
        <v>73</v>
      </c>
      <c r="C22" t="s">
        <v>71</v>
      </c>
      <c r="D22" t="s">
        <v>44</v>
      </c>
      <c r="E22" t="s">
        <v>45</v>
      </c>
      <c r="F22" s="2">
        <v>410.35</v>
      </c>
      <c r="G22" s="2">
        <v>459.6</v>
      </c>
      <c r="H22" s="2">
        <v>522.27</v>
      </c>
      <c r="I22" s="2">
        <v>553.73</v>
      </c>
      <c r="J22" s="2">
        <v>560.49</v>
      </c>
      <c r="K22" s="2">
        <v>567.41</v>
      </c>
      <c r="L22" s="2">
        <v>570.92999999999995</v>
      </c>
      <c r="M22" s="2">
        <v>574.5</v>
      </c>
      <c r="N22" s="2">
        <v>578.11</v>
      </c>
      <c r="O22" s="2">
        <v>589.23</v>
      </c>
      <c r="P22" s="2">
        <v>593.03</v>
      </c>
      <c r="Q22" s="2">
        <v>596.88</v>
      </c>
      <c r="R22" s="2">
        <f t="shared" si="0"/>
        <v>466.30681818181819</v>
      </c>
      <c r="S22" s="2">
        <v>494.4</v>
      </c>
      <c r="T22" s="2">
        <v>500.43</v>
      </c>
      <c r="U22" s="2">
        <v>506.6</v>
      </c>
      <c r="V22" s="2">
        <v>509.75</v>
      </c>
      <c r="W22" s="2">
        <v>512.94000000000005</v>
      </c>
      <c r="X22" s="2">
        <f t="shared" si="1"/>
        <v>516.1635220125786</v>
      </c>
      <c r="Y22" s="2">
        <f t="shared" si="2"/>
        <v>526.08974358974365</v>
      </c>
      <c r="Z22" s="2">
        <f t="shared" si="3"/>
        <v>529.48387096774195</v>
      </c>
      <c r="AA22" s="2">
        <f t="shared" si="4"/>
        <v>532.92207792207796</v>
      </c>
      <c r="AB22" s="2">
        <v>616.54</v>
      </c>
      <c r="AC22" s="2">
        <v>700.61</v>
      </c>
      <c r="AD22" s="2">
        <v>742.81</v>
      </c>
      <c r="AE22" s="2">
        <v>751.88</v>
      </c>
      <c r="AF22" s="2">
        <v>761.16</v>
      </c>
      <c r="AG22" s="2">
        <v>765.88</v>
      </c>
      <c r="AH22" s="2">
        <v>770.67</v>
      </c>
      <c r="AI22" s="2">
        <v>775.51</v>
      </c>
      <c r="AJ22" s="2">
        <v>790.43</v>
      </c>
      <c r="AK22" s="2">
        <v>795.53</v>
      </c>
      <c r="AL22" s="2">
        <v>800.69</v>
      </c>
      <c r="AM22" s="2">
        <f t="shared" si="15"/>
        <v>337.30676738636362</v>
      </c>
      <c r="AN22" s="2">
        <v>683.48</v>
      </c>
      <c r="AO22" s="2">
        <v>691.82</v>
      </c>
      <c r="AP22" s="2">
        <v>700.34</v>
      </c>
      <c r="AQ22" s="2">
        <v>704.7</v>
      </c>
      <c r="AR22" s="2">
        <v>709.11</v>
      </c>
      <c r="AS22" s="4">
        <f t="shared" si="16"/>
        <v>373.37101295597478</v>
      </c>
      <c r="AT22" s="4">
        <f t="shared" si="17"/>
        <v>380.55122474358978</v>
      </c>
      <c r="AU22" s="4">
        <f t="shared" si="18"/>
        <v>383.00639393548386</v>
      </c>
      <c r="AV22" s="4">
        <f t="shared" si="19"/>
        <v>385.49344844155843</v>
      </c>
    </row>
    <row r="23" spans="1:48" x14ac:dyDescent="0.25">
      <c r="A23" s="1" t="s">
        <v>111</v>
      </c>
      <c r="B23" t="s">
        <v>74</v>
      </c>
      <c r="C23" t="s">
        <v>71</v>
      </c>
      <c r="D23" t="s">
        <v>44</v>
      </c>
      <c r="E23" t="s">
        <v>45</v>
      </c>
      <c r="F23" s="2">
        <v>205.17</v>
      </c>
      <c r="G23" s="2">
        <v>229.79</v>
      </c>
      <c r="H23" s="2">
        <v>261.13</v>
      </c>
      <c r="I23" s="2">
        <v>276.86</v>
      </c>
      <c r="J23" s="2">
        <v>280.23</v>
      </c>
      <c r="K23" s="2">
        <v>283.69</v>
      </c>
      <c r="L23" s="2">
        <v>285.45</v>
      </c>
      <c r="M23" s="2">
        <v>287.24</v>
      </c>
      <c r="N23" s="2">
        <v>289.04000000000002</v>
      </c>
      <c r="O23" s="2">
        <v>294.60000000000002</v>
      </c>
      <c r="P23" s="2">
        <v>296.5</v>
      </c>
      <c r="Q23" s="2">
        <v>298.43</v>
      </c>
      <c r="R23" s="2">
        <f t="shared" si="0"/>
        <v>233.14772727272725</v>
      </c>
      <c r="S23" s="2">
        <v>247.19</v>
      </c>
      <c r="T23" s="2">
        <v>250.21</v>
      </c>
      <c r="U23" s="2">
        <v>253.3</v>
      </c>
      <c r="V23" s="2">
        <v>254.87</v>
      </c>
      <c r="W23" s="2">
        <v>256.45999999999998</v>
      </c>
      <c r="X23" s="2">
        <f t="shared" si="1"/>
        <v>258.07547169811318</v>
      </c>
      <c r="Y23" s="2">
        <f t="shared" si="2"/>
        <v>263.03846153846149</v>
      </c>
      <c r="Z23" s="2">
        <f t="shared" si="3"/>
        <v>264.7354838709677</v>
      </c>
      <c r="AA23" s="2">
        <f t="shared" si="4"/>
        <v>266.45454545454544</v>
      </c>
      <c r="AB23" s="2">
        <v>308.26</v>
      </c>
      <c r="AC23" s="2">
        <v>350.3</v>
      </c>
      <c r="AD23" s="2">
        <v>371.4</v>
      </c>
      <c r="AE23" s="2">
        <v>375.92</v>
      </c>
      <c r="AF23" s="2">
        <v>380.56</v>
      </c>
      <c r="AG23" s="2">
        <v>382.92</v>
      </c>
      <c r="AH23" s="2">
        <v>385.32</v>
      </c>
      <c r="AI23" s="2">
        <v>387.74</v>
      </c>
      <c r="AJ23" s="2">
        <v>395.2</v>
      </c>
      <c r="AK23" s="2">
        <v>397.74</v>
      </c>
      <c r="AL23" s="2">
        <v>400.33</v>
      </c>
      <c r="AM23" s="2">
        <f t="shared" si="15"/>
        <v>168.64927370454544</v>
      </c>
      <c r="AN23" s="2">
        <v>341.73</v>
      </c>
      <c r="AO23" s="2">
        <v>345.9</v>
      </c>
      <c r="AP23" s="2">
        <v>350.17</v>
      </c>
      <c r="AQ23" s="2">
        <v>352.34</v>
      </c>
      <c r="AR23" s="2">
        <v>354.54</v>
      </c>
      <c r="AS23" s="4">
        <f t="shared" si="16"/>
        <v>186.68095705660375</v>
      </c>
      <c r="AT23" s="4">
        <f t="shared" si="17"/>
        <v>190.2709754615384</v>
      </c>
      <c r="AU23" s="4">
        <f t="shared" si="18"/>
        <v>191.49853014193545</v>
      </c>
      <c r="AV23" s="4">
        <f t="shared" si="19"/>
        <v>192.74202709090906</v>
      </c>
    </row>
    <row r="24" spans="1:48" x14ac:dyDescent="0.25">
      <c r="A24" s="1" t="s">
        <v>112</v>
      </c>
      <c r="B24" t="s">
        <v>75</v>
      </c>
      <c r="C24" t="s">
        <v>55</v>
      </c>
      <c r="D24" t="s">
        <v>40</v>
      </c>
      <c r="E24" t="s">
        <v>41</v>
      </c>
      <c r="F24" s="2">
        <v>109.71</v>
      </c>
      <c r="G24" s="2">
        <v>111.05</v>
      </c>
      <c r="H24" s="2">
        <v>126.19</v>
      </c>
      <c r="I24" s="2">
        <v>133.80000000000001</v>
      </c>
      <c r="J24" s="2">
        <v>135.43</v>
      </c>
      <c r="K24" s="2">
        <v>137.1</v>
      </c>
      <c r="L24" s="2">
        <v>137.94999999999999</v>
      </c>
      <c r="M24" s="2">
        <v>138.81</v>
      </c>
      <c r="N24" s="2">
        <v>139.69</v>
      </c>
      <c r="O24" s="2">
        <v>142.37</v>
      </c>
      <c r="P24" s="2">
        <v>143.29</v>
      </c>
      <c r="Q24" s="2">
        <v>144.22</v>
      </c>
      <c r="R24" s="2">
        <f t="shared" si="0"/>
        <v>124.67045454545453</v>
      </c>
      <c r="S24" s="2">
        <v>132.18</v>
      </c>
      <c r="T24" s="2">
        <v>133.79</v>
      </c>
      <c r="U24" s="2">
        <v>135.44</v>
      </c>
      <c r="V24" s="2">
        <v>136.29</v>
      </c>
      <c r="W24" s="2">
        <v>137.13999999999999</v>
      </c>
      <c r="X24" s="2">
        <f t="shared" si="1"/>
        <v>137.99999999999997</v>
      </c>
      <c r="Y24" s="2">
        <f t="shared" si="2"/>
        <v>140.65384615384613</v>
      </c>
      <c r="Z24" s="2">
        <f t="shared" si="3"/>
        <v>141.56129032258065</v>
      </c>
      <c r="AA24" s="2">
        <f t="shared" si="4"/>
        <v>142.48051948051946</v>
      </c>
      <c r="AB24" s="2">
        <v>153.07</v>
      </c>
      <c r="AC24" s="2">
        <v>173.94</v>
      </c>
      <c r="AD24" s="2">
        <v>184.43</v>
      </c>
      <c r="AE24" s="2">
        <v>186.68</v>
      </c>
      <c r="AF24" s="2">
        <v>188.98</v>
      </c>
      <c r="AG24" s="2">
        <v>190.15</v>
      </c>
      <c r="AH24" s="2">
        <v>191.34</v>
      </c>
      <c r="AI24" s="2">
        <v>192.55</v>
      </c>
      <c r="AJ24" s="2">
        <v>196.24</v>
      </c>
      <c r="AK24" s="2">
        <v>197.51</v>
      </c>
      <c r="AL24" s="2">
        <v>198.79</v>
      </c>
      <c r="AM24" s="2">
        <f t="shared" si="15"/>
        <v>90.181370659090888</v>
      </c>
      <c r="AN24" s="2">
        <v>182.73</v>
      </c>
      <c r="AO24" s="2">
        <v>184.96</v>
      </c>
      <c r="AP24" s="2">
        <v>187.24</v>
      </c>
      <c r="AQ24" s="2">
        <v>188.41</v>
      </c>
      <c r="AR24" s="2">
        <v>189.59</v>
      </c>
      <c r="AS24" s="4">
        <f t="shared" si="16"/>
        <v>99.823403999999968</v>
      </c>
      <c r="AT24" s="4">
        <f t="shared" si="17"/>
        <v>101.74308484615382</v>
      </c>
      <c r="AU24" s="4">
        <f t="shared" si="18"/>
        <v>102.39949184516128</v>
      </c>
      <c r="AV24" s="4">
        <f t="shared" si="19"/>
        <v>103.06442361038958</v>
      </c>
    </row>
    <row r="25" spans="1:48" x14ac:dyDescent="0.25">
      <c r="A25" s="1" t="s">
        <v>113</v>
      </c>
      <c r="B25" t="s">
        <v>76</v>
      </c>
      <c r="C25" t="s">
        <v>55</v>
      </c>
      <c r="D25" t="s">
        <v>40</v>
      </c>
      <c r="E25" t="s">
        <v>41</v>
      </c>
      <c r="F25" s="2">
        <v>470.26</v>
      </c>
      <c r="G25" s="2">
        <v>475.97</v>
      </c>
      <c r="H25" s="2">
        <v>540.88</v>
      </c>
      <c r="I25" s="2">
        <v>573.46</v>
      </c>
      <c r="J25" s="2">
        <v>580.45000000000005</v>
      </c>
      <c r="K25" s="2">
        <v>587.62</v>
      </c>
      <c r="L25" s="2">
        <v>591.27</v>
      </c>
      <c r="M25" s="2">
        <v>594.96</v>
      </c>
      <c r="N25" s="2">
        <v>598.70000000000005</v>
      </c>
      <c r="O25" s="2">
        <v>610.22</v>
      </c>
      <c r="P25" s="2">
        <v>614.15</v>
      </c>
      <c r="Q25" s="2">
        <v>618.14</v>
      </c>
      <c r="R25" s="2">
        <f t="shared" si="0"/>
        <v>534.38636363636363</v>
      </c>
      <c r="S25" s="2">
        <v>566.58000000000004</v>
      </c>
      <c r="T25" s="2">
        <v>573.49</v>
      </c>
      <c r="U25" s="2">
        <v>580.57000000000005</v>
      </c>
      <c r="V25" s="2">
        <v>584.16999999999996</v>
      </c>
      <c r="W25" s="2">
        <v>587.83000000000004</v>
      </c>
      <c r="X25" s="2">
        <f t="shared" si="1"/>
        <v>591.52201257861634</v>
      </c>
      <c r="Y25" s="2">
        <f t="shared" si="2"/>
        <v>602.89743589743591</v>
      </c>
      <c r="Z25" s="2">
        <f t="shared" si="3"/>
        <v>606.78709677419351</v>
      </c>
      <c r="AA25" s="2">
        <f t="shared" si="4"/>
        <v>610.72727272727275</v>
      </c>
      <c r="AB25" s="2">
        <v>656.08</v>
      </c>
      <c r="AC25" s="2">
        <v>745.55</v>
      </c>
      <c r="AD25" s="2">
        <v>790.45</v>
      </c>
      <c r="AE25" s="2">
        <v>800.09</v>
      </c>
      <c r="AF25" s="2">
        <v>809.97</v>
      </c>
      <c r="AG25" s="2">
        <v>815</v>
      </c>
      <c r="AH25" s="2">
        <v>820.09</v>
      </c>
      <c r="AI25" s="2">
        <v>825.25</v>
      </c>
      <c r="AJ25" s="2">
        <v>841.12</v>
      </c>
      <c r="AK25" s="2">
        <v>846.54</v>
      </c>
      <c r="AL25" s="2">
        <v>852.04</v>
      </c>
      <c r="AM25" s="2">
        <f t="shared" si="15"/>
        <v>386.55265122727269</v>
      </c>
      <c r="AN25" s="2">
        <v>783.26</v>
      </c>
      <c r="AO25" s="2">
        <v>792.82</v>
      </c>
      <c r="AP25" s="2">
        <v>802.6</v>
      </c>
      <c r="AQ25" s="2">
        <v>807.58</v>
      </c>
      <c r="AR25" s="2">
        <v>812.64</v>
      </c>
      <c r="AS25" s="4">
        <f t="shared" si="16"/>
        <v>427.8821799748427</v>
      </c>
      <c r="AT25" s="4">
        <f t="shared" si="17"/>
        <v>436.11068343589739</v>
      </c>
      <c r="AU25" s="4">
        <f t="shared" si="18"/>
        <v>438.92430074838705</v>
      </c>
      <c r="AV25" s="4">
        <f t="shared" si="19"/>
        <v>441.77445854545454</v>
      </c>
    </row>
    <row r="26" spans="1:48" x14ac:dyDescent="0.25">
      <c r="A26" s="1" t="s">
        <v>114</v>
      </c>
      <c r="B26" t="s">
        <v>77</v>
      </c>
      <c r="C26" t="s">
        <v>55</v>
      </c>
      <c r="D26" t="s">
        <v>40</v>
      </c>
      <c r="E26" t="s">
        <v>41</v>
      </c>
      <c r="F26" s="2">
        <v>113.27</v>
      </c>
      <c r="G26" s="2">
        <v>114.65</v>
      </c>
      <c r="H26" s="2">
        <v>130.28</v>
      </c>
      <c r="I26" s="2">
        <v>138.13</v>
      </c>
      <c r="J26" s="2">
        <v>139.82</v>
      </c>
      <c r="K26" s="2">
        <v>141.54</v>
      </c>
      <c r="L26" s="2">
        <v>142.41999999999999</v>
      </c>
      <c r="M26" s="2">
        <v>143.31</v>
      </c>
      <c r="N26" s="2">
        <v>144.21</v>
      </c>
      <c r="O26" s="2">
        <v>146.99</v>
      </c>
      <c r="P26" s="2">
        <v>147.94</v>
      </c>
      <c r="Q26" s="2">
        <v>148.9</v>
      </c>
      <c r="R26" s="2">
        <f t="shared" si="0"/>
        <v>128.71590909090909</v>
      </c>
      <c r="S26" s="2">
        <v>136.47</v>
      </c>
      <c r="T26" s="2">
        <v>138.13</v>
      </c>
      <c r="U26" s="2">
        <v>139.84</v>
      </c>
      <c r="V26" s="2">
        <v>140.71</v>
      </c>
      <c r="W26" s="2">
        <v>141.59</v>
      </c>
      <c r="X26" s="2">
        <f t="shared" si="1"/>
        <v>142.47798742138363</v>
      </c>
      <c r="Y26" s="2">
        <f t="shared" si="2"/>
        <v>145.2179487179487</v>
      </c>
      <c r="Z26" s="2">
        <f t="shared" si="3"/>
        <v>146.15483870967742</v>
      </c>
      <c r="AA26" s="2">
        <f t="shared" si="4"/>
        <v>147.10389610389609</v>
      </c>
      <c r="AB26" s="2">
        <v>158.03</v>
      </c>
      <c r="AC26" s="2">
        <v>179.58</v>
      </c>
      <c r="AD26" s="2">
        <v>190.4</v>
      </c>
      <c r="AE26" s="2">
        <v>192.73</v>
      </c>
      <c r="AF26" s="2">
        <v>195.1</v>
      </c>
      <c r="AG26" s="2">
        <v>196.31</v>
      </c>
      <c r="AH26" s="2">
        <v>197.54</v>
      </c>
      <c r="AI26" s="2">
        <v>198.78</v>
      </c>
      <c r="AJ26" s="2">
        <v>202.61</v>
      </c>
      <c r="AK26" s="2">
        <v>203.92</v>
      </c>
      <c r="AL26" s="2">
        <v>205.24</v>
      </c>
      <c r="AM26" s="2">
        <f t="shared" si="15"/>
        <v>93.107682568181815</v>
      </c>
      <c r="AN26" s="2">
        <v>188.66</v>
      </c>
      <c r="AO26" s="2">
        <v>190.96</v>
      </c>
      <c r="AP26" s="2">
        <v>193.32</v>
      </c>
      <c r="AQ26" s="2">
        <v>194.52</v>
      </c>
      <c r="AR26" s="2">
        <v>195.74</v>
      </c>
      <c r="AS26" s="4">
        <f t="shared" si="16"/>
        <v>103.06259202515722</v>
      </c>
      <c r="AT26" s="4">
        <f t="shared" si="17"/>
        <v>105.04456494871793</v>
      </c>
      <c r="AU26" s="4">
        <f t="shared" si="18"/>
        <v>105.72227181935483</v>
      </c>
      <c r="AV26" s="4">
        <f t="shared" si="19"/>
        <v>106.40878007792206</v>
      </c>
    </row>
    <row r="27" spans="1:48" x14ac:dyDescent="0.25">
      <c r="A27" s="1" t="s">
        <v>115</v>
      </c>
      <c r="B27" t="s">
        <v>78</v>
      </c>
      <c r="C27" t="s">
        <v>55</v>
      </c>
      <c r="D27" t="s">
        <v>40</v>
      </c>
      <c r="E27" t="s">
        <v>41</v>
      </c>
      <c r="F27" s="2">
        <v>211.38</v>
      </c>
      <c r="G27" s="2">
        <v>213.94</v>
      </c>
      <c r="H27" s="2">
        <v>243.11</v>
      </c>
      <c r="I27" s="2">
        <v>257.76</v>
      </c>
      <c r="J27" s="2">
        <v>260.89999999999998</v>
      </c>
      <c r="K27" s="2">
        <v>264.12</v>
      </c>
      <c r="L27" s="2">
        <v>265.76</v>
      </c>
      <c r="M27" s="2">
        <v>267.43</v>
      </c>
      <c r="N27" s="2">
        <v>269.11</v>
      </c>
      <c r="O27" s="2">
        <v>274.27999999999997</v>
      </c>
      <c r="P27" s="2">
        <v>276.05</v>
      </c>
      <c r="Q27" s="2">
        <v>277.83999999999997</v>
      </c>
      <c r="R27" s="2">
        <f t="shared" si="0"/>
        <v>240.20454545454544</v>
      </c>
      <c r="S27" s="2">
        <v>254.67</v>
      </c>
      <c r="T27" s="2">
        <v>257.77999999999997</v>
      </c>
      <c r="U27" s="2">
        <v>260.95999999999998</v>
      </c>
      <c r="V27" s="2">
        <v>262.58</v>
      </c>
      <c r="W27" s="2">
        <v>264.23</v>
      </c>
      <c r="X27" s="2">
        <f t="shared" si="1"/>
        <v>265.88679245283015</v>
      </c>
      <c r="Y27" s="2">
        <f t="shared" si="2"/>
        <v>271</v>
      </c>
      <c r="Z27" s="2">
        <f t="shared" si="3"/>
        <v>272.7483870967742</v>
      </c>
      <c r="AA27" s="2">
        <f t="shared" si="4"/>
        <v>274.51948051948051</v>
      </c>
      <c r="AB27" s="2">
        <v>294.89</v>
      </c>
      <c r="AC27" s="2">
        <v>335.1</v>
      </c>
      <c r="AD27" s="2">
        <v>355.3</v>
      </c>
      <c r="AE27" s="2">
        <v>359.62</v>
      </c>
      <c r="AF27" s="2">
        <v>364.06</v>
      </c>
      <c r="AG27" s="2">
        <v>366.32</v>
      </c>
      <c r="AH27" s="2">
        <v>368.62</v>
      </c>
      <c r="AI27" s="2">
        <v>370.94</v>
      </c>
      <c r="AJ27" s="2">
        <v>378.07</v>
      </c>
      <c r="AK27" s="2">
        <v>380.51</v>
      </c>
      <c r="AL27" s="2">
        <v>382.97</v>
      </c>
      <c r="AM27" s="2">
        <f t="shared" si="15"/>
        <v>173.75387959090907</v>
      </c>
      <c r="AN27" s="2">
        <v>352.07</v>
      </c>
      <c r="AO27" s="2">
        <v>356.37</v>
      </c>
      <c r="AP27" s="2">
        <v>360.76</v>
      </c>
      <c r="AQ27" s="2">
        <v>363</v>
      </c>
      <c r="AR27" s="2">
        <v>365.28</v>
      </c>
      <c r="AS27" s="4">
        <f t="shared" si="16"/>
        <v>192.33133841509431</v>
      </c>
      <c r="AT27" s="4">
        <f t="shared" si="17"/>
        <v>196.03001799999998</v>
      </c>
      <c r="AU27" s="4">
        <f t="shared" si="18"/>
        <v>197.29472779354836</v>
      </c>
      <c r="AV27" s="4">
        <f t="shared" si="19"/>
        <v>198.57586238961036</v>
      </c>
    </row>
    <row r="28" spans="1:48" x14ac:dyDescent="0.25">
      <c r="A28" s="1" t="s">
        <v>116</v>
      </c>
      <c r="B28" t="s">
        <v>79</v>
      </c>
      <c r="C28" t="s">
        <v>55</v>
      </c>
      <c r="D28" t="s">
        <v>40</v>
      </c>
      <c r="E28" t="s">
        <v>41</v>
      </c>
      <c r="F28" s="2">
        <v>548.12</v>
      </c>
      <c r="G28" s="2">
        <v>554.78</v>
      </c>
      <c r="H28" s="2">
        <v>630.42999999999995</v>
      </c>
      <c r="I28" s="2">
        <v>668.41</v>
      </c>
      <c r="J28" s="2">
        <v>676.56</v>
      </c>
      <c r="K28" s="2">
        <v>684.91</v>
      </c>
      <c r="L28" s="2">
        <v>689.17</v>
      </c>
      <c r="M28" s="2">
        <v>693.48</v>
      </c>
      <c r="N28" s="2">
        <v>697.84</v>
      </c>
      <c r="O28" s="2">
        <v>711.26</v>
      </c>
      <c r="P28" s="2">
        <v>715.85</v>
      </c>
      <c r="Q28" s="2">
        <v>720.49</v>
      </c>
      <c r="R28" s="2">
        <f t="shared" si="0"/>
        <v>622.86363636363637</v>
      </c>
      <c r="S28" s="2">
        <v>660.39</v>
      </c>
      <c r="T28" s="2">
        <v>668.44</v>
      </c>
      <c r="U28" s="2">
        <v>676.69</v>
      </c>
      <c r="V28" s="2">
        <v>680.89</v>
      </c>
      <c r="W28" s="2">
        <v>685.15</v>
      </c>
      <c r="X28" s="2">
        <f t="shared" si="1"/>
        <v>689.45911949685535</v>
      </c>
      <c r="Y28" s="2">
        <f t="shared" si="2"/>
        <v>702.71794871794873</v>
      </c>
      <c r="Z28" s="2">
        <f t="shared" si="3"/>
        <v>707.2516129032258</v>
      </c>
      <c r="AA28" s="2">
        <f t="shared" si="4"/>
        <v>711.84415584415581</v>
      </c>
      <c r="AB28" s="2">
        <v>764.71</v>
      </c>
      <c r="AC28" s="2">
        <v>868.98</v>
      </c>
      <c r="AD28" s="2">
        <v>921.33</v>
      </c>
      <c r="AE28" s="2">
        <v>932.57</v>
      </c>
      <c r="AF28" s="2">
        <v>944.08</v>
      </c>
      <c r="AG28" s="2">
        <v>949.95</v>
      </c>
      <c r="AH28" s="2">
        <v>955.89</v>
      </c>
      <c r="AI28" s="2">
        <v>961.9</v>
      </c>
      <c r="AJ28" s="2">
        <v>980.4</v>
      </c>
      <c r="AK28" s="2">
        <v>986.72</v>
      </c>
      <c r="AL28" s="2">
        <v>993.12</v>
      </c>
      <c r="AM28" s="2">
        <f t="shared" si="15"/>
        <v>450.55339427272725</v>
      </c>
      <c r="AN28" s="2">
        <v>912.95</v>
      </c>
      <c r="AO28" s="2">
        <v>924.08</v>
      </c>
      <c r="AP28" s="2">
        <v>935.48</v>
      </c>
      <c r="AQ28" s="2">
        <v>941.29</v>
      </c>
      <c r="AR28" s="2">
        <v>947.18</v>
      </c>
      <c r="AS28" s="4">
        <f t="shared" si="16"/>
        <v>498.72576976100623</v>
      </c>
      <c r="AT28" s="4">
        <f t="shared" si="17"/>
        <v>508.3166499487179</v>
      </c>
      <c r="AU28" s="4">
        <f t="shared" si="18"/>
        <v>511.59611220645155</v>
      </c>
      <c r="AV28" s="4">
        <f t="shared" si="19"/>
        <v>514.91816488311679</v>
      </c>
    </row>
    <row r="29" spans="1:48" x14ac:dyDescent="0.25">
      <c r="A29" s="1" t="s">
        <v>117</v>
      </c>
      <c r="B29" t="s">
        <v>80</v>
      </c>
      <c r="C29" t="s">
        <v>55</v>
      </c>
      <c r="D29" t="s">
        <v>40</v>
      </c>
      <c r="E29" t="s">
        <v>41</v>
      </c>
      <c r="F29" s="2">
        <v>970.88</v>
      </c>
      <c r="G29" s="2">
        <v>982.67</v>
      </c>
      <c r="H29" s="2">
        <v>1116.67</v>
      </c>
      <c r="I29" s="2">
        <v>1183.94</v>
      </c>
      <c r="J29" s="2">
        <v>1198.3800000000001</v>
      </c>
      <c r="K29" s="2">
        <v>1213.17</v>
      </c>
      <c r="L29" s="2">
        <v>1220.71</v>
      </c>
      <c r="M29" s="2">
        <v>1228.3399999999999</v>
      </c>
      <c r="N29" s="2">
        <v>1236.06</v>
      </c>
      <c r="O29" s="2">
        <v>1259.83</v>
      </c>
      <c r="P29" s="2">
        <v>1267.96</v>
      </c>
      <c r="Q29" s="2">
        <v>1276.19</v>
      </c>
      <c r="R29" s="2">
        <f t="shared" si="0"/>
        <v>1103.2727272727273</v>
      </c>
      <c r="S29" s="2">
        <v>1169.73</v>
      </c>
      <c r="T29" s="2">
        <v>1184</v>
      </c>
      <c r="U29" s="2">
        <v>1198.6199999999999</v>
      </c>
      <c r="V29" s="2">
        <v>1206.06</v>
      </c>
      <c r="W29" s="2">
        <v>1213.5999999999999</v>
      </c>
      <c r="X29" s="2">
        <f t="shared" si="1"/>
        <v>1221.2327044025158</v>
      </c>
      <c r="Y29" s="2">
        <f t="shared" si="2"/>
        <v>1244.7179487179487</v>
      </c>
      <c r="Z29" s="2">
        <f t="shared" si="3"/>
        <v>1252.7483870967742</v>
      </c>
      <c r="AA29" s="2">
        <f t="shared" si="4"/>
        <v>1260.8831168831168</v>
      </c>
      <c r="AB29" s="2">
        <v>1354.51</v>
      </c>
      <c r="AC29" s="2">
        <v>1539.21</v>
      </c>
      <c r="AD29" s="2">
        <v>1631.94</v>
      </c>
      <c r="AE29" s="2">
        <v>1651.84</v>
      </c>
      <c r="AF29" s="2">
        <v>1672.23</v>
      </c>
      <c r="AG29" s="2">
        <v>1682.62</v>
      </c>
      <c r="AH29" s="2">
        <v>1693.14</v>
      </c>
      <c r="AI29" s="2">
        <v>1703.78</v>
      </c>
      <c r="AJ29" s="2">
        <v>1736.54</v>
      </c>
      <c r="AK29" s="2">
        <v>1747.75</v>
      </c>
      <c r="AL29" s="2">
        <v>1759.1</v>
      </c>
      <c r="AM29" s="2">
        <f t="shared" si="15"/>
        <v>798.06115345454543</v>
      </c>
      <c r="AN29" s="2">
        <v>1617.08</v>
      </c>
      <c r="AO29" s="2">
        <v>1636.81</v>
      </c>
      <c r="AP29" s="2">
        <v>1657.02</v>
      </c>
      <c r="AQ29" s="2">
        <v>1667.31</v>
      </c>
      <c r="AR29" s="2">
        <v>1677.73</v>
      </c>
      <c r="AS29" s="4">
        <f t="shared" si="16"/>
        <v>883.38844659119491</v>
      </c>
      <c r="AT29" s="4">
        <f t="shared" si="17"/>
        <v>900.37668594871786</v>
      </c>
      <c r="AU29" s="4">
        <f t="shared" si="18"/>
        <v>906.18556779354833</v>
      </c>
      <c r="AV29" s="4">
        <f t="shared" si="19"/>
        <v>912.06988966233757</v>
      </c>
    </row>
    <row r="30" spans="1:48" x14ac:dyDescent="0.25">
      <c r="A30" s="1" t="s">
        <v>118</v>
      </c>
      <c r="B30" t="s">
        <v>81</v>
      </c>
      <c r="C30" t="s">
        <v>55</v>
      </c>
      <c r="D30" t="s">
        <v>40</v>
      </c>
      <c r="E30" t="s">
        <v>41</v>
      </c>
      <c r="F30" s="2">
        <v>127.88</v>
      </c>
      <c r="G30" s="2">
        <v>129.44</v>
      </c>
      <c r="H30" s="2">
        <v>147.09</v>
      </c>
      <c r="I30" s="2">
        <v>155.94999999999999</v>
      </c>
      <c r="J30" s="2">
        <v>157.85</v>
      </c>
      <c r="K30" s="2">
        <v>159.80000000000001</v>
      </c>
      <c r="L30" s="2">
        <v>160.80000000000001</v>
      </c>
      <c r="M30" s="2">
        <v>161.80000000000001</v>
      </c>
      <c r="N30" s="2">
        <v>162.82</v>
      </c>
      <c r="O30" s="2">
        <v>165.95</v>
      </c>
      <c r="P30" s="2">
        <v>167.02</v>
      </c>
      <c r="Q30" s="2">
        <v>168.1</v>
      </c>
      <c r="R30" s="2">
        <f t="shared" si="0"/>
        <v>145.31818181818181</v>
      </c>
      <c r="S30" s="2">
        <v>154.07</v>
      </c>
      <c r="T30" s="2">
        <v>155.94999999999999</v>
      </c>
      <c r="U30" s="2">
        <v>157.88</v>
      </c>
      <c r="V30" s="2">
        <v>158.86000000000001</v>
      </c>
      <c r="W30" s="2">
        <v>159.85</v>
      </c>
      <c r="X30" s="2">
        <f t="shared" si="1"/>
        <v>160.85534591194968</v>
      </c>
      <c r="Y30" s="2">
        <f t="shared" si="2"/>
        <v>163.94871794871793</v>
      </c>
      <c r="Z30" s="2">
        <f t="shared" si="3"/>
        <v>165.00645161290322</v>
      </c>
      <c r="AA30" s="2">
        <f t="shared" si="4"/>
        <v>166.07792207792207</v>
      </c>
      <c r="AB30" s="2">
        <v>178.42</v>
      </c>
      <c r="AC30" s="2">
        <v>202.75</v>
      </c>
      <c r="AD30" s="2">
        <v>214.96</v>
      </c>
      <c r="AE30" s="2">
        <v>217.58</v>
      </c>
      <c r="AF30" s="2">
        <v>220.27</v>
      </c>
      <c r="AG30" s="2">
        <v>221.65</v>
      </c>
      <c r="AH30" s="2">
        <v>223.02</v>
      </c>
      <c r="AI30" s="2">
        <v>224.43</v>
      </c>
      <c r="AJ30" s="2">
        <v>228.74</v>
      </c>
      <c r="AK30" s="2">
        <v>230.22</v>
      </c>
      <c r="AL30" s="2">
        <v>231.71</v>
      </c>
      <c r="AM30" s="2">
        <f t="shared" si="15"/>
        <v>105.11706936363635</v>
      </c>
      <c r="AN30" s="2">
        <v>212.99</v>
      </c>
      <c r="AO30" s="2">
        <v>215.59</v>
      </c>
      <c r="AP30" s="2">
        <v>218.26</v>
      </c>
      <c r="AQ30" s="2">
        <v>219.61</v>
      </c>
      <c r="AR30" s="2">
        <v>220.98</v>
      </c>
      <c r="AS30" s="4">
        <f t="shared" si="16"/>
        <v>116.35600130817609</v>
      </c>
      <c r="AT30" s="4">
        <f t="shared" si="17"/>
        <v>118.59361671794869</v>
      </c>
      <c r="AU30" s="4">
        <f t="shared" si="18"/>
        <v>119.35873682580643</v>
      </c>
      <c r="AV30" s="4">
        <f t="shared" si="19"/>
        <v>120.13379355844154</v>
      </c>
    </row>
    <row r="31" spans="1:48" x14ac:dyDescent="0.25">
      <c r="A31" s="1" t="s">
        <v>119</v>
      </c>
      <c r="B31" t="s">
        <v>82</v>
      </c>
      <c r="C31" t="s">
        <v>55</v>
      </c>
      <c r="D31" t="s">
        <v>40</v>
      </c>
      <c r="E31" t="s">
        <v>41</v>
      </c>
      <c r="F31" s="2">
        <v>274.04000000000002</v>
      </c>
      <c r="G31" s="2">
        <v>277.36</v>
      </c>
      <c r="H31" s="2">
        <v>315.18</v>
      </c>
      <c r="I31" s="2">
        <v>334.17</v>
      </c>
      <c r="J31" s="2">
        <v>338.24</v>
      </c>
      <c r="K31" s="2">
        <v>342.42</v>
      </c>
      <c r="L31" s="2">
        <v>344.55</v>
      </c>
      <c r="M31" s="2">
        <v>346.7</v>
      </c>
      <c r="N31" s="2">
        <v>348.88</v>
      </c>
      <c r="O31" s="2">
        <v>355.59</v>
      </c>
      <c r="P31" s="2">
        <v>357.88</v>
      </c>
      <c r="Q31" s="2">
        <v>360.21</v>
      </c>
      <c r="R31" s="2">
        <f t="shared" si="0"/>
        <v>311.40909090909093</v>
      </c>
      <c r="S31" s="2">
        <v>330.17</v>
      </c>
      <c r="T31" s="2">
        <v>334.2</v>
      </c>
      <c r="U31" s="2">
        <v>338.32</v>
      </c>
      <c r="V31" s="2">
        <v>340.42</v>
      </c>
      <c r="W31" s="2">
        <v>342.55</v>
      </c>
      <c r="X31" s="2">
        <f t="shared" si="1"/>
        <v>344.7044025157233</v>
      </c>
      <c r="Y31" s="2">
        <f t="shared" si="2"/>
        <v>351.33333333333337</v>
      </c>
      <c r="Z31" s="2">
        <f t="shared" si="3"/>
        <v>353.6</v>
      </c>
      <c r="AA31" s="2">
        <f t="shared" si="4"/>
        <v>355.89610389610391</v>
      </c>
      <c r="AB31" s="2">
        <v>382.31</v>
      </c>
      <c r="AC31" s="2">
        <v>434.44</v>
      </c>
      <c r="AD31" s="2">
        <v>460.62</v>
      </c>
      <c r="AE31" s="2">
        <v>466.23</v>
      </c>
      <c r="AF31" s="2">
        <v>471.99</v>
      </c>
      <c r="AG31" s="2">
        <v>474.93</v>
      </c>
      <c r="AH31" s="2">
        <v>477.89</v>
      </c>
      <c r="AI31" s="2">
        <v>480.89</v>
      </c>
      <c r="AJ31" s="2">
        <v>490.14</v>
      </c>
      <c r="AK31" s="2">
        <v>493.3</v>
      </c>
      <c r="AL31" s="2">
        <v>496.51</v>
      </c>
      <c r="AM31" s="2">
        <f t="shared" si="15"/>
        <v>225.26025718181819</v>
      </c>
      <c r="AN31" s="2">
        <v>456.44</v>
      </c>
      <c r="AO31" s="2">
        <v>462.01</v>
      </c>
      <c r="AP31" s="2">
        <v>467.71</v>
      </c>
      <c r="AQ31" s="2">
        <v>470.61</v>
      </c>
      <c r="AR31" s="2">
        <v>473.56</v>
      </c>
      <c r="AS31" s="4">
        <f t="shared" si="16"/>
        <v>249.34468719496857</v>
      </c>
      <c r="AT31" s="4">
        <f t="shared" si="17"/>
        <v>254.13977733333334</v>
      </c>
      <c r="AU31" s="4">
        <f t="shared" si="18"/>
        <v>255.77938879999999</v>
      </c>
      <c r="AV31" s="4">
        <f t="shared" si="19"/>
        <v>257.4402939220779</v>
      </c>
    </row>
    <row r="32" spans="1:48" x14ac:dyDescent="0.25">
      <c r="A32" s="1" t="s">
        <v>120</v>
      </c>
      <c r="B32" t="s">
        <v>83</v>
      </c>
      <c r="C32" t="s">
        <v>55</v>
      </c>
      <c r="D32" t="s">
        <v>40</v>
      </c>
      <c r="E32" t="s">
        <v>41</v>
      </c>
      <c r="F32" s="2">
        <v>548.12</v>
      </c>
      <c r="G32" s="2">
        <v>554.78</v>
      </c>
      <c r="H32" s="2">
        <v>630.42999999999995</v>
      </c>
      <c r="I32" s="2">
        <v>668.41</v>
      </c>
      <c r="J32" s="2">
        <v>676.56</v>
      </c>
      <c r="K32" s="2">
        <v>684.91</v>
      </c>
      <c r="L32" s="2">
        <v>689.17</v>
      </c>
      <c r="M32" s="2">
        <v>693.48</v>
      </c>
      <c r="N32" s="2">
        <v>697.84</v>
      </c>
      <c r="O32" s="2">
        <v>711.26</v>
      </c>
      <c r="P32" s="2">
        <v>715.85</v>
      </c>
      <c r="Q32" s="2">
        <v>720.49</v>
      </c>
      <c r="R32" s="2">
        <f t="shared" si="0"/>
        <v>622.86363636363637</v>
      </c>
      <c r="S32" s="2">
        <v>660.39</v>
      </c>
      <c r="T32" s="2">
        <v>668.44</v>
      </c>
      <c r="U32" s="2">
        <v>676.69</v>
      </c>
      <c r="V32" s="2">
        <v>680.89</v>
      </c>
      <c r="W32" s="2">
        <v>685.15</v>
      </c>
      <c r="X32" s="2">
        <f t="shared" si="1"/>
        <v>689.45911949685535</v>
      </c>
      <c r="Y32" s="2">
        <f t="shared" si="2"/>
        <v>702.71794871794873</v>
      </c>
      <c r="Z32" s="2">
        <f t="shared" si="3"/>
        <v>707.2516129032258</v>
      </c>
      <c r="AA32" s="2">
        <f t="shared" si="4"/>
        <v>711.84415584415581</v>
      </c>
      <c r="AB32" s="2">
        <v>764.71</v>
      </c>
      <c r="AC32" s="2">
        <v>868.98</v>
      </c>
      <c r="AD32" s="2">
        <v>921.33</v>
      </c>
      <c r="AE32" s="2">
        <v>932.57</v>
      </c>
      <c r="AF32" s="2">
        <v>944.08</v>
      </c>
      <c r="AG32" s="2">
        <v>949.95</v>
      </c>
      <c r="AH32" s="2">
        <v>955.89</v>
      </c>
      <c r="AI32" s="2">
        <v>961.9</v>
      </c>
      <c r="AJ32" s="2">
        <v>980.4</v>
      </c>
      <c r="AK32" s="2">
        <v>986.72</v>
      </c>
      <c r="AL32" s="2">
        <v>993.12</v>
      </c>
      <c r="AM32" s="2">
        <f t="shared" si="15"/>
        <v>450.55339427272725</v>
      </c>
      <c r="AN32" s="2">
        <v>912.95</v>
      </c>
      <c r="AO32" s="2">
        <v>924.08</v>
      </c>
      <c r="AP32" s="2">
        <v>935.48</v>
      </c>
      <c r="AQ32" s="2">
        <v>941.29</v>
      </c>
      <c r="AR32" s="2">
        <v>947.18</v>
      </c>
      <c r="AS32" s="4">
        <f t="shared" si="16"/>
        <v>498.72576976100623</v>
      </c>
      <c r="AT32" s="4">
        <f t="shared" si="17"/>
        <v>508.3166499487179</v>
      </c>
      <c r="AU32" s="4">
        <f t="shared" si="18"/>
        <v>511.59611220645155</v>
      </c>
      <c r="AV32" s="4">
        <f t="shared" si="19"/>
        <v>514.91816488311679</v>
      </c>
    </row>
    <row r="33" spans="1:48" x14ac:dyDescent="0.25">
      <c r="A33" s="1" t="s">
        <v>121</v>
      </c>
      <c r="B33" t="s">
        <v>84</v>
      </c>
      <c r="C33" t="s">
        <v>55</v>
      </c>
      <c r="D33" t="s">
        <v>40</v>
      </c>
      <c r="E33" t="s">
        <v>41</v>
      </c>
      <c r="F33" s="2">
        <v>1096.17</v>
      </c>
      <c r="G33" s="2">
        <v>1109.49</v>
      </c>
      <c r="H33" s="2">
        <v>1260.78</v>
      </c>
      <c r="I33" s="2">
        <v>1336.73</v>
      </c>
      <c r="J33" s="2">
        <v>1353.04</v>
      </c>
      <c r="K33" s="2">
        <v>1369.74</v>
      </c>
      <c r="L33" s="2">
        <v>1378.25</v>
      </c>
      <c r="M33" s="2">
        <v>1386.86</v>
      </c>
      <c r="N33" s="2">
        <v>1395.58</v>
      </c>
      <c r="O33" s="2">
        <v>1422.42</v>
      </c>
      <c r="P33" s="2">
        <v>1431.6</v>
      </c>
      <c r="Q33" s="2">
        <v>1440.9</v>
      </c>
      <c r="R33" s="2">
        <f t="shared" si="0"/>
        <v>1245.6477272727273</v>
      </c>
      <c r="S33" s="2">
        <v>1320.69</v>
      </c>
      <c r="T33" s="2">
        <v>1336.79</v>
      </c>
      <c r="U33" s="2">
        <v>1353.3</v>
      </c>
      <c r="V33" s="2">
        <v>1361.7</v>
      </c>
      <c r="W33" s="2">
        <v>1370.21</v>
      </c>
      <c r="X33" s="2">
        <f t="shared" si="1"/>
        <v>1378.8301886792453</v>
      </c>
      <c r="Y33" s="2">
        <f t="shared" si="2"/>
        <v>1405.3461538461538</v>
      </c>
      <c r="Z33" s="2">
        <f t="shared" si="3"/>
        <v>1414.4129032258065</v>
      </c>
      <c r="AA33" s="2">
        <f t="shared" si="4"/>
        <v>1423.5974025974026</v>
      </c>
      <c r="AB33" s="2">
        <v>1529.32</v>
      </c>
      <c r="AC33" s="2">
        <v>1737.85</v>
      </c>
      <c r="AD33" s="2">
        <v>1842.54</v>
      </c>
      <c r="AE33" s="2">
        <v>1865.02</v>
      </c>
      <c r="AF33" s="2">
        <v>1888.04</v>
      </c>
      <c r="AG33" s="2">
        <v>1899.77</v>
      </c>
      <c r="AH33" s="2">
        <v>1911.64</v>
      </c>
      <c r="AI33" s="2">
        <v>1923.66</v>
      </c>
      <c r="AJ33" s="2">
        <v>1960.66</v>
      </c>
      <c r="AK33" s="2">
        <v>1973.31</v>
      </c>
      <c r="AL33" s="2">
        <v>1986.13</v>
      </c>
      <c r="AM33" s="2">
        <f t="shared" si="15"/>
        <v>901.04924870454533</v>
      </c>
      <c r="AN33" s="2">
        <v>1825.78</v>
      </c>
      <c r="AO33" s="2">
        <v>1848.03</v>
      </c>
      <c r="AP33" s="2">
        <v>1870.86</v>
      </c>
      <c r="AQ33" s="2">
        <v>1882.47</v>
      </c>
      <c r="AR33" s="2">
        <v>1894.23</v>
      </c>
      <c r="AS33" s="4">
        <f t="shared" si="16"/>
        <v>997.38784762264152</v>
      </c>
      <c r="AT33" s="4">
        <f t="shared" si="17"/>
        <v>1016.5683831538461</v>
      </c>
      <c r="AU33" s="4">
        <f t="shared" si="18"/>
        <v>1023.1268888516129</v>
      </c>
      <c r="AV33" s="4">
        <f t="shared" si="19"/>
        <v>1029.7705699480518</v>
      </c>
    </row>
    <row r="34" spans="1:48" x14ac:dyDescent="0.25">
      <c r="A34" s="1" t="s">
        <v>122</v>
      </c>
      <c r="B34" t="s">
        <v>85</v>
      </c>
      <c r="C34" t="s">
        <v>71</v>
      </c>
      <c r="D34" t="s">
        <v>44</v>
      </c>
      <c r="E34" t="s">
        <v>45</v>
      </c>
      <c r="F34" s="2">
        <v>213.28</v>
      </c>
      <c r="G34" s="2">
        <v>238.87</v>
      </c>
      <c r="H34" s="2">
        <v>271.44</v>
      </c>
      <c r="I34" s="2">
        <v>287.8</v>
      </c>
      <c r="J34" s="2">
        <v>291.3</v>
      </c>
      <c r="K34" s="2">
        <v>294.89999999999998</v>
      </c>
      <c r="L34" s="2">
        <v>296.73</v>
      </c>
      <c r="M34" s="2">
        <v>298.58999999999997</v>
      </c>
      <c r="N34" s="2">
        <v>300.47000000000003</v>
      </c>
      <c r="O34" s="2">
        <v>306.24</v>
      </c>
      <c r="P34" s="2">
        <v>308.22000000000003</v>
      </c>
      <c r="Q34" s="2">
        <v>310.22000000000003</v>
      </c>
      <c r="R34" s="2">
        <f t="shared" si="0"/>
        <v>242.36363636363637</v>
      </c>
      <c r="S34" s="2">
        <v>256.95999999999998</v>
      </c>
      <c r="T34" s="2">
        <v>260.10000000000002</v>
      </c>
      <c r="U34" s="2">
        <v>263.31</v>
      </c>
      <c r="V34" s="2">
        <v>264.94</v>
      </c>
      <c r="W34" s="2">
        <v>266.60000000000002</v>
      </c>
      <c r="X34" s="2">
        <f t="shared" si="1"/>
        <v>268.27672955974839</v>
      </c>
      <c r="Y34" s="2">
        <f t="shared" si="2"/>
        <v>273.4358974358974</v>
      </c>
      <c r="Z34" s="2">
        <f t="shared" si="3"/>
        <v>275.2</v>
      </c>
      <c r="AA34" s="2">
        <f t="shared" si="4"/>
        <v>276.98701298701297</v>
      </c>
      <c r="AB34" s="2">
        <v>320.44</v>
      </c>
      <c r="AC34" s="2">
        <v>364.13</v>
      </c>
      <c r="AD34" s="2">
        <v>386.07</v>
      </c>
      <c r="AE34" s="2">
        <v>390.77</v>
      </c>
      <c r="AF34" s="2">
        <v>395.6</v>
      </c>
      <c r="AG34" s="2">
        <v>398.05</v>
      </c>
      <c r="AH34" s="2">
        <v>400.55</v>
      </c>
      <c r="AI34" s="2">
        <v>403.07</v>
      </c>
      <c r="AJ34" s="2">
        <v>410.81</v>
      </c>
      <c r="AK34" s="2">
        <v>413.47</v>
      </c>
      <c r="AL34" s="2">
        <v>416.15</v>
      </c>
      <c r="AM34" s="2">
        <f t="shared" si="15"/>
        <v>175.31567527272728</v>
      </c>
      <c r="AN34" s="2">
        <v>355.23</v>
      </c>
      <c r="AO34" s="2">
        <v>359.57</v>
      </c>
      <c r="AP34" s="2">
        <v>364.01</v>
      </c>
      <c r="AQ34" s="2">
        <v>366.26</v>
      </c>
      <c r="AR34" s="2">
        <v>368.56</v>
      </c>
      <c r="AS34" s="4">
        <f t="shared" si="16"/>
        <v>194.06011854088047</v>
      </c>
      <c r="AT34" s="4">
        <f t="shared" si="17"/>
        <v>197.79204389743586</v>
      </c>
      <c r="AU34" s="4">
        <f t="shared" si="18"/>
        <v>199.06812159999998</v>
      </c>
      <c r="AV34" s="4">
        <f t="shared" si="19"/>
        <v>200.36077174025971</v>
      </c>
    </row>
    <row r="35" spans="1:48" x14ac:dyDescent="0.25">
      <c r="A35" s="1" t="s">
        <v>123</v>
      </c>
      <c r="B35" t="s">
        <v>86</v>
      </c>
      <c r="C35" t="s">
        <v>71</v>
      </c>
      <c r="D35" t="s">
        <v>44</v>
      </c>
      <c r="E35" t="s">
        <v>45</v>
      </c>
      <c r="F35" s="2">
        <v>426.59</v>
      </c>
      <c r="G35" s="2">
        <v>477.78</v>
      </c>
      <c r="H35" s="2">
        <v>542.92999999999995</v>
      </c>
      <c r="I35" s="2">
        <v>575.64</v>
      </c>
      <c r="J35" s="2">
        <v>582.66</v>
      </c>
      <c r="K35" s="2">
        <v>589.85</v>
      </c>
      <c r="L35" s="2">
        <v>593.52</v>
      </c>
      <c r="M35" s="2">
        <v>597.23</v>
      </c>
      <c r="N35" s="2">
        <v>600.98</v>
      </c>
      <c r="O35" s="2">
        <v>612.54</v>
      </c>
      <c r="P35" s="2">
        <v>616.49</v>
      </c>
      <c r="Q35" s="2">
        <v>620.49</v>
      </c>
      <c r="R35" s="2">
        <f t="shared" si="0"/>
        <v>484.76136363636363</v>
      </c>
      <c r="S35" s="2">
        <v>513.96</v>
      </c>
      <c r="T35" s="2">
        <v>520.23</v>
      </c>
      <c r="U35" s="2">
        <v>526.65</v>
      </c>
      <c r="V35" s="2">
        <v>529.92999999999995</v>
      </c>
      <c r="W35" s="2">
        <v>533.24</v>
      </c>
      <c r="X35" s="2">
        <f t="shared" si="1"/>
        <v>536.5911949685534</v>
      </c>
      <c r="Y35" s="2">
        <f t="shared" si="2"/>
        <v>546.91025641025635</v>
      </c>
      <c r="Z35" s="2">
        <f t="shared" si="3"/>
        <v>550.4387096774193</v>
      </c>
      <c r="AA35" s="2">
        <f t="shared" si="4"/>
        <v>554.01298701298697</v>
      </c>
      <c r="AB35" s="2">
        <v>640.91999999999996</v>
      </c>
      <c r="AC35" s="2">
        <v>728.32</v>
      </c>
      <c r="AD35" s="2">
        <v>772.2</v>
      </c>
      <c r="AE35" s="2">
        <v>781.62</v>
      </c>
      <c r="AF35" s="2">
        <v>791.26</v>
      </c>
      <c r="AG35" s="2">
        <v>796.19</v>
      </c>
      <c r="AH35" s="2">
        <v>801.16</v>
      </c>
      <c r="AI35" s="2">
        <v>806.19</v>
      </c>
      <c r="AJ35" s="2">
        <v>821.7</v>
      </c>
      <c r="AK35" s="2">
        <v>827</v>
      </c>
      <c r="AL35" s="2">
        <v>832.37</v>
      </c>
      <c r="AM35" s="2">
        <f t="shared" si="15"/>
        <v>350.65601047727267</v>
      </c>
      <c r="AN35" s="2">
        <v>710.52</v>
      </c>
      <c r="AO35" s="2">
        <v>719.19</v>
      </c>
      <c r="AP35" s="2">
        <v>728.06</v>
      </c>
      <c r="AQ35" s="2">
        <v>732.6</v>
      </c>
      <c r="AR35" s="2">
        <v>737.17</v>
      </c>
      <c r="AS35" s="4">
        <f t="shared" si="16"/>
        <v>388.14753361006279</v>
      </c>
      <c r="AT35" s="4">
        <f t="shared" si="17"/>
        <v>395.61190925641017</v>
      </c>
      <c r="AU35" s="4">
        <f t="shared" si="18"/>
        <v>398.16424415483863</v>
      </c>
      <c r="AV35" s="4">
        <f t="shared" si="19"/>
        <v>400.74972625974021</v>
      </c>
    </row>
    <row r="36" spans="1:48" x14ac:dyDescent="0.25">
      <c r="A36" s="1" t="s">
        <v>124</v>
      </c>
      <c r="B36" t="s">
        <v>87</v>
      </c>
      <c r="C36" t="s">
        <v>39</v>
      </c>
      <c r="D36" t="s">
        <v>40</v>
      </c>
      <c r="E36" t="s">
        <v>45</v>
      </c>
      <c r="F36" s="2">
        <v>1451.21</v>
      </c>
      <c r="G36" s="2">
        <v>1625.36</v>
      </c>
      <c r="H36" s="2">
        <v>1847</v>
      </c>
      <c r="I36" s="2">
        <v>1958.27</v>
      </c>
      <c r="J36" s="2">
        <v>1982.15</v>
      </c>
      <c r="K36" s="2">
        <v>2006.62</v>
      </c>
      <c r="L36" s="2">
        <v>2019.08</v>
      </c>
      <c r="M36" s="2">
        <v>2031.7</v>
      </c>
      <c r="N36" s="2">
        <v>2044.48</v>
      </c>
      <c r="O36" s="2">
        <v>2083.79</v>
      </c>
      <c r="P36" s="2">
        <v>2097.2399999999998</v>
      </c>
      <c r="Q36" s="2">
        <v>2110.86</v>
      </c>
      <c r="R36" s="2">
        <f t="shared" si="0"/>
        <v>1649.1022727272727</v>
      </c>
      <c r="S36" s="2">
        <v>1748.45</v>
      </c>
      <c r="T36" s="2">
        <v>1769.77</v>
      </c>
      <c r="U36" s="2">
        <v>1791.62</v>
      </c>
      <c r="V36" s="2">
        <v>1802.75</v>
      </c>
      <c r="W36" s="2">
        <v>1814.01</v>
      </c>
      <c r="X36" s="2">
        <f t="shared" si="1"/>
        <v>1825.4213836477986</v>
      </c>
      <c r="Y36" s="2">
        <f t="shared" si="2"/>
        <v>1860.5256410256411</v>
      </c>
      <c r="Z36" s="2">
        <f t="shared" si="3"/>
        <v>1872.5290322580645</v>
      </c>
      <c r="AA36" s="2">
        <f t="shared" si="4"/>
        <v>1884.6883116883116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</row>
    <row r="37" spans="1:48" x14ac:dyDescent="0.25">
      <c r="A37" s="1" t="s">
        <v>125</v>
      </c>
      <c r="B37" t="s">
        <v>88</v>
      </c>
      <c r="C37" t="s">
        <v>39</v>
      </c>
      <c r="D37" t="s">
        <v>40</v>
      </c>
      <c r="E37" t="s">
        <v>45</v>
      </c>
      <c r="F37" s="2">
        <v>3824.56</v>
      </c>
      <c r="G37" s="2">
        <v>4283.51</v>
      </c>
      <c r="H37" s="2">
        <v>4867.63</v>
      </c>
      <c r="I37" s="2">
        <v>5160.8599999999997</v>
      </c>
      <c r="J37" s="2">
        <v>5223.79</v>
      </c>
      <c r="K37" s="2">
        <v>5288.28</v>
      </c>
      <c r="L37" s="2">
        <v>5321.13</v>
      </c>
      <c r="M37" s="2">
        <v>5354.39</v>
      </c>
      <c r="N37" s="2">
        <v>5388.06</v>
      </c>
      <c r="O37" s="2">
        <v>5491.68</v>
      </c>
      <c r="P37" s="2">
        <v>5527.11</v>
      </c>
      <c r="Q37" s="2">
        <v>5563</v>
      </c>
      <c r="R37" s="2">
        <f t="shared" si="0"/>
        <v>4346.090909090909</v>
      </c>
      <c r="S37" s="2">
        <v>4607.8999999999996</v>
      </c>
      <c r="T37" s="2">
        <v>4664.1000000000004</v>
      </c>
      <c r="U37" s="2">
        <v>4721.68</v>
      </c>
      <c r="V37" s="2">
        <v>4751.01</v>
      </c>
      <c r="W37" s="2">
        <v>4780.7</v>
      </c>
      <c r="X37" s="2">
        <f t="shared" si="1"/>
        <v>4810.767295597484</v>
      </c>
      <c r="Y37" s="2">
        <f t="shared" si="2"/>
        <v>4903.2820512820508</v>
      </c>
      <c r="Z37" s="2">
        <f t="shared" si="3"/>
        <v>4934.9161290322581</v>
      </c>
      <c r="AA37" s="2">
        <f t="shared" si="4"/>
        <v>4966.9610389610389</v>
      </c>
      <c r="AB37" s="2">
        <v>5746.18</v>
      </c>
      <c r="AC37" s="2">
        <v>6529.75</v>
      </c>
      <c r="AD37" s="2">
        <v>6923.11</v>
      </c>
      <c r="AE37" s="2">
        <v>7007.53</v>
      </c>
      <c r="AF37" s="2">
        <v>7094.04</v>
      </c>
      <c r="AG37" s="2">
        <v>7138.11</v>
      </c>
      <c r="AH37" s="2">
        <v>7182.72</v>
      </c>
      <c r="AI37" s="2">
        <v>7227.89</v>
      </c>
      <c r="AJ37" s="2">
        <v>7366.89</v>
      </c>
      <c r="AK37" s="2">
        <v>7414.42</v>
      </c>
      <c r="AL37" s="2">
        <v>7462.57</v>
      </c>
      <c r="AM37" s="2">
        <f>R37*0.723358</f>
        <v>3143.7796278181813</v>
      </c>
      <c r="AN37" s="2">
        <v>6370.15</v>
      </c>
      <c r="AO37" s="2">
        <v>6447.84</v>
      </c>
      <c r="AP37" s="2">
        <v>6527.45</v>
      </c>
      <c r="AQ37" s="2">
        <v>6567.99</v>
      </c>
      <c r="AR37" s="2">
        <v>6609.04</v>
      </c>
      <c r="AS37" s="4">
        <f>X37*0.723358</f>
        <v>3479.9070094088047</v>
      </c>
      <c r="AT37" s="4">
        <f>Y37*0.723358</f>
        <v>3546.8282980512813</v>
      </c>
      <c r="AU37" s="4">
        <f>Z37*0.723358</f>
        <v>3569.711061264516</v>
      </c>
      <c r="AV37" s="4">
        <f>AA37*0.723358</f>
        <v>3592.8910032207787</v>
      </c>
    </row>
    <row r="38" spans="1:48" x14ac:dyDescent="0.25">
      <c r="A38" s="1" t="s">
        <v>126</v>
      </c>
      <c r="B38" t="s">
        <v>89</v>
      </c>
      <c r="C38" t="s">
        <v>61</v>
      </c>
      <c r="D38" t="s">
        <v>53</v>
      </c>
      <c r="E38" t="s">
        <v>45</v>
      </c>
      <c r="F38" s="2">
        <v>4069.19</v>
      </c>
      <c r="G38" s="2">
        <v>4557.49</v>
      </c>
      <c r="H38" s="2">
        <v>5178.97</v>
      </c>
      <c r="I38" s="2">
        <v>5490.95</v>
      </c>
      <c r="J38" s="2">
        <v>5557.91</v>
      </c>
      <c r="K38" s="2">
        <v>5626.53</v>
      </c>
      <c r="L38" s="2">
        <v>5661.48</v>
      </c>
      <c r="M38" s="2">
        <v>5696.86</v>
      </c>
      <c r="N38" s="2">
        <v>5732.69</v>
      </c>
      <c r="O38" s="2">
        <v>5842.94</v>
      </c>
      <c r="P38" s="2">
        <v>5880.63</v>
      </c>
      <c r="Q38" s="2">
        <v>5918.82</v>
      </c>
      <c r="R38" s="2">
        <f t="shared" si="0"/>
        <v>4624.079545454545</v>
      </c>
      <c r="S38" s="2">
        <v>4902.6400000000003</v>
      </c>
      <c r="T38" s="2">
        <v>4962.43</v>
      </c>
      <c r="U38" s="2">
        <v>5023.6899999999996</v>
      </c>
      <c r="V38" s="2">
        <v>5054.8900000000003</v>
      </c>
      <c r="W38" s="2">
        <v>5086.49</v>
      </c>
      <c r="X38" s="2">
        <f t="shared" si="1"/>
        <v>5118.4779874213837</v>
      </c>
      <c r="Y38" s="2">
        <f t="shared" si="2"/>
        <v>5216.9102564102559</v>
      </c>
      <c r="Z38" s="2">
        <f t="shared" si="3"/>
        <v>5250.5677419354834</v>
      </c>
      <c r="AA38" s="2">
        <f t="shared" si="4"/>
        <v>5284.6623376623374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</row>
    <row r="39" spans="1:48" x14ac:dyDescent="0.25">
      <c r="A39" t="s">
        <v>127</v>
      </c>
      <c r="B39" t="s">
        <v>128</v>
      </c>
      <c r="C39" t="s">
        <v>129</v>
      </c>
      <c r="D39" t="s">
        <v>130</v>
      </c>
      <c r="E39" t="s">
        <v>45</v>
      </c>
      <c r="F39" s="2">
        <f>2675.37*101.13%</f>
        <v>2705.6016809999996</v>
      </c>
      <c r="G39" s="2">
        <f>2996.42*101.13%</f>
        <v>3030.2795459999998</v>
      </c>
      <c r="H39" s="4">
        <f>G39/0.88</f>
        <v>3443.4994840909089</v>
      </c>
      <c r="I39" s="4">
        <f>G39/0.83</f>
        <v>3650.9392120481925</v>
      </c>
      <c r="J39" s="4">
        <f>G39/0.82</f>
        <v>3695.4628609756096</v>
      </c>
      <c r="K39" s="4">
        <f>G39/0.81</f>
        <v>3741.0858592592585</v>
      </c>
      <c r="L39" s="4">
        <f>G39/0.805</f>
        <v>3764.3224173913036</v>
      </c>
      <c r="M39" s="4">
        <f>G39/0.8</f>
        <v>3787.8494324999997</v>
      </c>
      <c r="N39" s="4">
        <f>G39/0.795</f>
        <v>3811.6723849056598</v>
      </c>
      <c r="O39" s="4">
        <f>G39/0.78</f>
        <v>3884.9737769230765</v>
      </c>
      <c r="P39" s="4">
        <f>G39/0.775</f>
        <v>3910.0381238709674</v>
      </c>
      <c r="Q39" s="4">
        <f>G39/0.77</f>
        <v>3935.4279818181813</v>
      </c>
      <c r="R39" s="2">
        <f t="shared" si="0"/>
        <v>3074.5473647727267</v>
      </c>
      <c r="S39" s="4">
        <f>F39/0.83</f>
        <v>3259.7610614457831</v>
      </c>
      <c r="T39" s="4">
        <f>F39/0.82</f>
        <v>3299.5142451219508</v>
      </c>
      <c r="U39" s="4">
        <f>F39/0.81</f>
        <v>3340.2489888888881</v>
      </c>
      <c r="V39" s="4">
        <f>F39/0.805</f>
        <v>3360.9958770186331</v>
      </c>
      <c r="W39" s="4">
        <f>F39/0.8</f>
        <v>3382.0021012499992</v>
      </c>
      <c r="X39" s="2">
        <f t="shared" si="1"/>
        <v>3403.2725547169807</v>
      </c>
      <c r="Y39" s="2">
        <f t="shared" si="2"/>
        <v>3468.7201038461531</v>
      </c>
      <c r="Z39" s="2">
        <f t="shared" si="3"/>
        <v>3491.0989432258057</v>
      </c>
      <c r="AA39" s="2">
        <f t="shared" si="4"/>
        <v>3513.7684168831165</v>
      </c>
      <c r="AB39" s="4">
        <f t="shared" ref="AB39:AL39" si="20">G39/0.745454</f>
        <v>4065.012121472284</v>
      </c>
      <c r="AC39" s="4">
        <f t="shared" si="20"/>
        <v>4619.3319562185043</v>
      </c>
      <c r="AD39" s="4">
        <f t="shared" si="20"/>
        <v>4897.604965629258</v>
      </c>
      <c r="AE39" s="4">
        <f t="shared" si="20"/>
        <v>4957.3318554540047</v>
      </c>
      <c r="AF39" s="4">
        <f t="shared" si="20"/>
        <v>5018.5334832991157</v>
      </c>
      <c r="AG39" s="4">
        <f t="shared" si="20"/>
        <v>5049.7044987233339</v>
      </c>
      <c r="AH39" s="4">
        <f t="shared" si="20"/>
        <v>5081.2651518403545</v>
      </c>
      <c r="AI39" s="4">
        <f t="shared" si="20"/>
        <v>5113.2227943047592</v>
      </c>
      <c r="AJ39" s="4">
        <f t="shared" si="20"/>
        <v>5211.5540018875436</v>
      </c>
      <c r="AK39" s="4">
        <f t="shared" si="20"/>
        <v>5245.1769309319789</v>
      </c>
      <c r="AL39" s="4">
        <f t="shared" si="20"/>
        <v>5279.2365213925759</v>
      </c>
      <c r="AM39" s="2">
        <f>R39*0.723358</f>
        <v>2223.99843268727</v>
      </c>
      <c r="AN39" s="4">
        <f>S39/0.723358</f>
        <v>4506.4284371580643</v>
      </c>
      <c r="AO39" s="4">
        <f>T39/0.723358</f>
        <v>4561.3848815136507</v>
      </c>
      <c r="AP39" s="4">
        <f>U39/0.723358</f>
        <v>4617.6982751125834</v>
      </c>
      <c r="AQ39" s="4">
        <f>V39/0.723358</f>
        <v>4646.3796308586252</v>
      </c>
      <c r="AR39" s="4">
        <f>W39/0.723358</f>
        <v>4675.4195035514913</v>
      </c>
      <c r="AS39" s="4">
        <f>X39*0.723358</f>
        <v>2461.7844286349655</v>
      </c>
      <c r="AT39" s="4">
        <f>Y39*0.723358</f>
        <v>2509.1264368779453</v>
      </c>
      <c r="AU39" s="4">
        <f>Z39*0.723358</f>
        <v>2525.3143493739321</v>
      </c>
      <c r="AV39" s="4">
        <f>AA39*0.723358</f>
        <v>2541.7124944997372</v>
      </c>
    </row>
    <row r="40" spans="1:48" x14ac:dyDescent="0.25">
      <c r="S40" s="4"/>
    </row>
    <row r="41" spans="1:48" x14ac:dyDescent="0.25">
      <c r="AB41" s="5"/>
      <c r="AN41" s="5"/>
    </row>
    <row r="42" spans="1:48" x14ac:dyDescent="0.25">
      <c r="AN42" s="4"/>
    </row>
  </sheetData>
  <autoFilter ref="A1:AV39" xr:uid="{2A781F17-7A85-4F1C-A871-EC589A991024}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042a6d-0242-4924-b895-bd504bf04ea7">
      <Terms xmlns="http://schemas.microsoft.com/office/infopath/2007/PartnerControls"/>
    </lcf76f155ced4ddcb4097134ff3c332f>
    <TaxCatchAll xmlns="09d72bc0-1cf2-449a-941e-815bb14c4c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8F969E20BB5F4983453A0004DEA653" ma:contentTypeVersion="14" ma:contentTypeDescription="Crie um novo documento." ma:contentTypeScope="" ma:versionID="44490ed9d749e6d18dd728c07d44dcd1">
  <xsd:schema xmlns:xsd="http://www.w3.org/2001/XMLSchema" xmlns:xs="http://www.w3.org/2001/XMLSchema" xmlns:p="http://schemas.microsoft.com/office/2006/metadata/properties" xmlns:ns2="88042a6d-0242-4924-b895-bd504bf04ea7" xmlns:ns3="0e783a0a-2008-40b0-b779-e019ab6df272" xmlns:ns4="09d72bc0-1cf2-449a-941e-815bb14c4cd5" targetNamespace="http://schemas.microsoft.com/office/2006/metadata/properties" ma:root="true" ma:fieldsID="586a40101b61fa9d50444fe2b89165fa" ns2:_="" ns3:_="" ns4:_="">
    <xsd:import namespace="88042a6d-0242-4924-b895-bd504bf04ea7"/>
    <xsd:import namespace="0e783a0a-2008-40b0-b779-e019ab6df272"/>
    <xsd:import namespace="09d72bc0-1cf2-449a-941e-815bb14c4c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42a6d-0242-4924-b895-bd504bf04e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41f0f9f3-ca5d-43b1-a651-6e2d8dbc98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83a0a-2008-40b0-b779-e019ab6df27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72bc0-1cf2-449a-941e-815bb14c4cd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a02d64a-89e7-437a-8780-49454a702068}" ma:internalName="TaxCatchAll" ma:showField="CatchAllData" ma:web="09d72bc0-1cf2-449a-941e-815bb14c4c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8AC3E2-0272-4698-96A3-5A218ED2B8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02404F-459B-458D-844B-97E6A382328E}">
  <ds:schemaRefs>
    <ds:schemaRef ds:uri="http://schemas.microsoft.com/office/2006/metadata/properties"/>
    <ds:schemaRef ds:uri="http://schemas.microsoft.com/office/infopath/2007/PartnerControls"/>
    <ds:schemaRef ds:uri="88042a6d-0242-4924-b895-bd504bf04ea7"/>
    <ds:schemaRef ds:uri="09d72bc0-1cf2-449a-941e-815bb14c4cd5"/>
  </ds:schemaRefs>
</ds:datastoreItem>
</file>

<file path=customXml/itemProps3.xml><?xml version="1.0" encoding="utf-8"?>
<ds:datastoreItem xmlns:ds="http://schemas.openxmlformats.org/officeDocument/2006/customXml" ds:itemID="{56731F15-8182-48E8-866B-8542E64E34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42a6d-0242-4924-b895-bd504bf04ea7"/>
    <ds:schemaRef ds:uri="0e783a0a-2008-40b0-b779-e019ab6df272"/>
    <ds:schemaRef ds:uri="09d72bc0-1cf2-449a-941e-815bb14c4c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  <clbl:label id="{fc1c66dc-9fb3-4f39-955d-9d903b6e61cb}" enabled="1" method="Privileged" siteId="{fe656f5f-dfed-4272-912d-59cb7f7474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Ajuste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Rodrigues Monteiro Machado</dc:creator>
  <cp:lastModifiedBy>Bomfim Camilo</cp:lastModifiedBy>
  <dcterms:created xsi:type="dcterms:W3CDTF">2026-04-01T20:37:47Z</dcterms:created>
  <dcterms:modified xsi:type="dcterms:W3CDTF">2026-04-06T13:50:56Z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0x0101007D8F969E20BB5F4983453A0004DEA653</vt:lpwstr>
  </property>
  <property fmtid="{D5CDD505-2E9C-101B-9397-08002B2CF9AE}" pid="3" name="MediaServiceImageTags">
    <vt:lpwstr/>
  </property>
</Properties>
</file>